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codeName="ThisWorkbook" defaultThemeVersion="124226"/>
  <mc:AlternateContent xmlns:mc="http://schemas.openxmlformats.org/markup-compatibility/2006">
    <mc:Choice Requires="x15">
      <x15ac:absPath xmlns:x15ac="http://schemas.microsoft.com/office/spreadsheetml/2010/11/ac" url="\\fs01\SEUP\06_NPOO 2021.-2026\NPOO - odabir projekata\5_Sortirnice - 2. poziv\2. izmjene Poziva_2. sort\"/>
    </mc:Choice>
  </mc:AlternateContent>
  <xr:revisionPtr revIDLastSave="0" documentId="13_ncr:1_{6B526A69-396B-4F02-A6D3-B58C535B51F9}" xr6:coauthVersionLast="47" xr6:coauthVersionMax="47" xr10:uidLastSave="{00000000-0000-0000-0000-000000000000}"/>
  <workbookProtection workbookPassword="DA28" lockStructure="1"/>
  <bookViews>
    <workbookView xWindow="-120" yWindow="-120" windowWidth="29040" windowHeight="15720" tabRatio="690" firstSheet="3" activeTab="10" xr2:uid="{00000000-000D-0000-FFFF-FFFF00000000}"/>
  </bookViews>
  <sheets>
    <sheet name="Naslov" sheetId="27" r:id="rId1"/>
    <sheet name="Sadržaj" sheetId="28" r:id="rId2"/>
    <sheet name="Ulazni parametri projekta" sheetId="24" r:id="rId3"/>
    <sheet name="Investicijski troškovi" sheetId="22" r:id="rId4"/>
    <sheet name="Operativni P&amp;T" sheetId="23" r:id="rId5"/>
    <sheet name="FNPVC" sheetId="19" r:id="rId6"/>
    <sheet name="EU Doprinos" sheetId="21" r:id="rId7"/>
    <sheet name="Izvori financiranja" sheetId="2" r:id="rId8"/>
    <sheet name="Financijska održivost" sheetId="17" r:id="rId9"/>
    <sheet name="FNPVK" sheetId="16" r:id="rId10"/>
    <sheet name="Ekonomska  analiza" sheetId="18" r:id="rId11"/>
    <sheet name="Sheet1" sheetId="26" state="hidden" r:id="rId12"/>
  </sheets>
  <definedNames>
    <definedName name="_xlnm._FilterDatabase" localSheetId="2" hidden="1">'Ulazni parametri projekta'!$A$6:$U$85</definedName>
    <definedName name="_ftn1" localSheetId="6">'EU Doprinos'!#REF!</definedName>
    <definedName name="_ftnref1" localSheetId="6">'EU Doprinos'!$B$7</definedName>
    <definedName name="jedinična_cijena__kn_t">'Ulazni parametri projekta'!#REF!</definedName>
    <definedName name="OLE_LINK1" localSheetId="6">'EU Doprinos'!$A$4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7" l="1"/>
  <c r="J19" i="17"/>
  <c r="K19" i="17"/>
  <c r="L19" i="17"/>
  <c r="M19" i="17"/>
  <c r="N19" i="17"/>
  <c r="O19" i="17"/>
  <c r="P19" i="17"/>
  <c r="Q19" i="17"/>
  <c r="R19" i="17"/>
  <c r="S19" i="17"/>
  <c r="T19" i="17"/>
  <c r="U19" i="17"/>
  <c r="D19" i="17"/>
  <c r="E19" i="17"/>
  <c r="F19" i="17"/>
  <c r="G19" i="17"/>
  <c r="H19" i="17"/>
  <c r="C19" i="17"/>
  <c r="D12" i="19"/>
  <c r="B19" i="17"/>
  <c r="AF15" i="23"/>
  <c r="B13" i="2" l="1"/>
  <c r="B6" i="2"/>
  <c r="B5" i="2"/>
  <c r="D8" i="21"/>
  <c r="D34" i="18"/>
  <c r="E34" i="18"/>
  <c r="F34" i="18"/>
  <c r="G34" i="18"/>
  <c r="H34" i="18"/>
  <c r="I34" i="18"/>
  <c r="J34" i="18"/>
  <c r="K34" i="18"/>
  <c r="L34" i="18"/>
  <c r="M34" i="18"/>
  <c r="N34" i="18"/>
  <c r="O34" i="18"/>
  <c r="P34" i="18"/>
  <c r="Q34" i="18"/>
  <c r="R34" i="18"/>
  <c r="T34" i="18"/>
  <c r="U34" i="18"/>
  <c r="V34" i="18"/>
  <c r="C34" i="18"/>
  <c r="D26" i="18"/>
  <c r="E26" i="18"/>
  <c r="F26" i="18"/>
  <c r="G26" i="18"/>
  <c r="H26" i="18"/>
  <c r="I26" i="18"/>
  <c r="J26" i="18"/>
  <c r="K26" i="18"/>
  <c r="L26" i="18"/>
  <c r="M26" i="18"/>
  <c r="N26" i="18"/>
  <c r="O26" i="18"/>
  <c r="P26" i="18"/>
  <c r="Q26" i="18"/>
  <c r="R26" i="18"/>
  <c r="S26" i="18"/>
  <c r="T26" i="18"/>
  <c r="U26" i="18"/>
  <c r="V26" i="18"/>
  <c r="D25" i="18"/>
  <c r="E25" i="18"/>
  <c r="F25" i="18"/>
  <c r="G25" i="18"/>
  <c r="H25" i="18"/>
  <c r="I25" i="18"/>
  <c r="J25" i="18"/>
  <c r="K25" i="18"/>
  <c r="L25" i="18"/>
  <c r="M25" i="18"/>
  <c r="N25" i="18"/>
  <c r="O25" i="18"/>
  <c r="P25" i="18"/>
  <c r="Q25" i="18"/>
  <c r="R25" i="18"/>
  <c r="S25" i="18"/>
  <c r="T25" i="18"/>
  <c r="U25" i="18"/>
  <c r="V25" i="18"/>
  <c r="E24" i="18"/>
  <c r="F24" i="18"/>
  <c r="G24" i="18"/>
  <c r="H24" i="18"/>
  <c r="I24" i="18"/>
  <c r="J24" i="18"/>
  <c r="K24" i="18"/>
  <c r="L24" i="18"/>
  <c r="M24" i="18"/>
  <c r="N24" i="18"/>
  <c r="O24" i="18"/>
  <c r="P24" i="18"/>
  <c r="Q24" i="18"/>
  <c r="R24" i="18"/>
  <c r="S24" i="18"/>
  <c r="T24" i="18"/>
  <c r="U24" i="18"/>
  <c r="V24" i="18"/>
  <c r="D24" i="18"/>
  <c r="C24" i="18"/>
  <c r="C26" i="18"/>
  <c r="C25" i="18"/>
  <c r="F12" i="23"/>
  <c r="F13" i="23"/>
  <c r="F14" i="23"/>
  <c r="F15" i="23"/>
  <c r="F11" i="23"/>
  <c r="D12" i="23"/>
  <c r="D13" i="23"/>
  <c r="D14" i="23"/>
  <c r="D15" i="23"/>
  <c r="D11" i="23"/>
  <c r="B12" i="23"/>
  <c r="B13" i="23"/>
  <c r="B14" i="23"/>
  <c r="B15" i="23"/>
  <c r="B11" i="23"/>
  <c r="I6" i="2" l="1"/>
  <c r="I7" i="2" s="1"/>
  <c r="Q11" i="19"/>
  <c r="D31" i="22"/>
  <c r="F12" i="19"/>
  <c r="H31" i="22"/>
  <c r="E31" i="22"/>
  <c r="F31" i="22"/>
  <c r="G31" i="22"/>
  <c r="P12" i="23"/>
  <c r="J14" i="18" s="1"/>
  <c r="P13" i="23"/>
  <c r="J15" i="18" s="1"/>
  <c r="P14" i="23"/>
  <c r="J16" i="18" s="1"/>
  <c r="P15" i="23"/>
  <c r="J17" i="18" s="1"/>
  <c r="P11" i="23"/>
  <c r="J13" i="18" s="1"/>
  <c r="V8" i="19" l="1"/>
  <c r="AN12" i="23"/>
  <c r="V14" i="18" s="1"/>
  <c r="AN13" i="23"/>
  <c r="V15" i="18" s="1"/>
  <c r="AN14" i="23"/>
  <c r="V16" i="18" s="1"/>
  <c r="AN15" i="23"/>
  <c r="V17" i="18" s="1"/>
  <c r="AL12" i="23"/>
  <c r="U14" i="18" s="1"/>
  <c r="AL13" i="23"/>
  <c r="U15" i="18" s="1"/>
  <c r="AL14" i="23"/>
  <c r="U16" i="18" s="1"/>
  <c r="AL15" i="23"/>
  <c r="U17" i="18" s="1"/>
  <c r="AJ12" i="23"/>
  <c r="T14" i="18" s="1"/>
  <c r="AJ13" i="23"/>
  <c r="T15" i="18" s="1"/>
  <c r="AJ14" i="23"/>
  <c r="T16" i="18" s="1"/>
  <c r="AJ15" i="23"/>
  <c r="T17" i="18" s="1"/>
  <c r="AH12" i="23"/>
  <c r="S14" i="18" s="1"/>
  <c r="AH13" i="23"/>
  <c r="S15" i="18" s="1"/>
  <c r="AH14" i="23"/>
  <c r="S16" i="18" s="1"/>
  <c r="AH15" i="23"/>
  <c r="S17" i="18" s="1"/>
  <c r="AF12" i="23"/>
  <c r="R14" i="18" s="1"/>
  <c r="AF13" i="23"/>
  <c r="R15" i="18" s="1"/>
  <c r="AF14" i="23"/>
  <c r="R16" i="18" s="1"/>
  <c r="AD12" i="23"/>
  <c r="Q14" i="18" s="1"/>
  <c r="AD13" i="23"/>
  <c r="Q15" i="18" s="1"/>
  <c r="AD14" i="23"/>
  <c r="Q16" i="18" s="1"/>
  <c r="AD15" i="23"/>
  <c r="Q17" i="18" s="1"/>
  <c r="AB12" i="23"/>
  <c r="P14" i="18" s="1"/>
  <c r="AB13" i="23"/>
  <c r="P15" i="18" s="1"/>
  <c r="AB14" i="23"/>
  <c r="P16" i="18" s="1"/>
  <c r="AB15" i="23"/>
  <c r="P17" i="18" s="1"/>
  <c r="Z12" i="23"/>
  <c r="O14" i="18" s="1"/>
  <c r="Z13" i="23"/>
  <c r="O15" i="18" s="1"/>
  <c r="Z14" i="23"/>
  <c r="O16" i="18" s="1"/>
  <c r="Z15" i="23"/>
  <c r="O17" i="18" s="1"/>
  <c r="X12" i="23"/>
  <c r="N14" i="18" s="1"/>
  <c r="X13" i="23"/>
  <c r="N15" i="18" s="1"/>
  <c r="X14" i="23"/>
  <c r="N16" i="18" s="1"/>
  <c r="X15" i="23"/>
  <c r="N17" i="18" s="1"/>
  <c r="V12" i="23"/>
  <c r="M14" i="18" s="1"/>
  <c r="V13" i="23"/>
  <c r="M15" i="18" s="1"/>
  <c r="V14" i="23"/>
  <c r="M16" i="18" s="1"/>
  <c r="V15" i="23"/>
  <c r="M17" i="18" s="1"/>
  <c r="T12" i="23"/>
  <c r="L14" i="18" s="1"/>
  <c r="T13" i="23"/>
  <c r="L15" i="18" s="1"/>
  <c r="T14" i="23"/>
  <c r="L16" i="18" s="1"/>
  <c r="T15" i="23"/>
  <c r="L17" i="18" s="1"/>
  <c r="T11" i="23"/>
  <c r="L13" i="18" s="1"/>
  <c r="R12" i="23"/>
  <c r="K14" i="18" s="1"/>
  <c r="R13" i="23"/>
  <c r="K15" i="18" s="1"/>
  <c r="R14" i="23"/>
  <c r="K16" i="18" s="1"/>
  <c r="R15" i="23"/>
  <c r="K17" i="18" s="1"/>
  <c r="R11" i="23"/>
  <c r="K13" i="18" s="1"/>
  <c r="J13" i="23"/>
  <c r="G15" i="18" s="1"/>
  <c r="J14" i="23"/>
  <c r="G16" i="18" s="1"/>
  <c r="J15" i="23"/>
  <c r="G17" i="18" s="1"/>
  <c r="J12" i="23"/>
  <c r="G14" i="18" s="1"/>
  <c r="AL11" i="23"/>
  <c r="U13" i="18" s="1"/>
  <c r="AJ11" i="23"/>
  <c r="T13" i="18" s="1"/>
  <c r="AH11" i="23"/>
  <c r="S13" i="18" s="1"/>
  <c r="AF11" i="23"/>
  <c r="R13" i="18" s="1"/>
  <c r="AD11" i="23"/>
  <c r="Q13" i="18" s="1"/>
  <c r="AB11" i="23"/>
  <c r="P13" i="18" s="1"/>
  <c r="Z11" i="23"/>
  <c r="O13" i="18" s="1"/>
  <c r="X11" i="23"/>
  <c r="N13" i="18" s="1"/>
  <c r="V11" i="23"/>
  <c r="M13" i="18" s="1"/>
  <c r="N11" i="23"/>
  <c r="I13" i="18" s="1"/>
  <c r="J11" i="23"/>
  <c r="G13" i="18" s="1"/>
  <c r="D63" i="24"/>
  <c r="D62" i="24"/>
  <c r="E30" i="18" l="1"/>
  <c r="C31" i="22" l="1"/>
  <c r="B31" i="22"/>
  <c r="G21" i="18" l="1"/>
  <c r="J21" i="18"/>
  <c r="K21" i="18"/>
  <c r="L21" i="18"/>
  <c r="M21" i="18"/>
  <c r="N21" i="18"/>
  <c r="O21" i="18"/>
  <c r="P21" i="18"/>
  <c r="Q21" i="18"/>
  <c r="S21" i="18"/>
  <c r="T21" i="18"/>
  <c r="U21" i="18"/>
  <c r="V38" i="18"/>
  <c r="V30" i="18"/>
  <c r="V29" i="18"/>
  <c r="V28" i="18"/>
  <c r="V27" i="18"/>
  <c r="AO12" i="23" l="1"/>
  <c r="AO13" i="23"/>
  <c r="AO14" i="23"/>
  <c r="AO15" i="23"/>
  <c r="AN11" i="23"/>
  <c r="AM12" i="23"/>
  <c r="AM13" i="23"/>
  <c r="AM14" i="23"/>
  <c r="AM15" i="23"/>
  <c r="AM11" i="23"/>
  <c r="E14" i="18"/>
  <c r="E15" i="18"/>
  <c r="E16" i="18"/>
  <c r="E17" i="18"/>
  <c r="H12" i="23"/>
  <c r="H13" i="23"/>
  <c r="H14" i="23"/>
  <c r="H15" i="23"/>
  <c r="K12" i="23"/>
  <c r="K13" i="23"/>
  <c r="K14" i="23"/>
  <c r="K15" i="23"/>
  <c r="L13" i="23"/>
  <c r="L14" i="23"/>
  <c r="L15" i="23"/>
  <c r="L12" i="23"/>
  <c r="L11" i="23"/>
  <c r="K11" i="23"/>
  <c r="H11" i="23"/>
  <c r="V18" i="24"/>
  <c r="O11" i="23"/>
  <c r="N12" i="23"/>
  <c r="N13" i="23"/>
  <c r="N14" i="23"/>
  <c r="N15" i="23"/>
  <c r="O13" i="23" l="1"/>
  <c r="I15" i="18"/>
  <c r="I14" i="23"/>
  <c r="F16" i="18"/>
  <c r="O12" i="23"/>
  <c r="I14" i="18"/>
  <c r="I13" i="23"/>
  <c r="F15" i="18"/>
  <c r="M13" i="23"/>
  <c r="H15" i="18"/>
  <c r="I12" i="23"/>
  <c r="F14" i="18"/>
  <c r="AO11" i="23"/>
  <c r="V13" i="18"/>
  <c r="V21" i="18" s="1"/>
  <c r="M14" i="23"/>
  <c r="H16" i="18"/>
  <c r="I11" i="23"/>
  <c r="E20" i="23" s="1"/>
  <c r="F13" i="18"/>
  <c r="M15" i="23"/>
  <c r="H17" i="18"/>
  <c r="O15" i="23"/>
  <c r="I17" i="18"/>
  <c r="M11" i="23"/>
  <c r="H13" i="18"/>
  <c r="O14" i="23"/>
  <c r="I16" i="18"/>
  <c r="M12" i="23"/>
  <c r="H14" i="18"/>
  <c r="I15" i="23"/>
  <c r="F17" i="18"/>
  <c r="AN16" i="23"/>
  <c r="G13" i="23"/>
  <c r="G14" i="23"/>
  <c r="G15" i="23"/>
  <c r="AK12" i="23"/>
  <c r="AK13" i="23"/>
  <c r="AK14" i="23"/>
  <c r="AK15" i="23"/>
  <c r="AK11" i="23"/>
  <c r="G12" i="23"/>
  <c r="AG12" i="23"/>
  <c r="AG13" i="23"/>
  <c r="AG14" i="23"/>
  <c r="AI12" i="23"/>
  <c r="AI13" i="23"/>
  <c r="AI14" i="23"/>
  <c r="AI15" i="23"/>
  <c r="AI11" i="23"/>
  <c r="AG11" i="23"/>
  <c r="AE12" i="23"/>
  <c r="AE13" i="23"/>
  <c r="AE14" i="23"/>
  <c r="AE15" i="23"/>
  <c r="AE11" i="23"/>
  <c r="AC12" i="23"/>
  <c r="AC13" i="23"/>
  <c r="AC14" i="23"/>
  <c r="AC15" i="23"/>
  <c r="AC11" i="23"/>
  <c r="AA12" i="23"/>
  <c r="AA13" i="23"/>
  <c r="AA14" i="23"/>
  <c r="AA15" i="23"/>
  <c r="AA11" i="23"/>
  <c r="Y12" i="23"/>
  <c r="Y13" i="23"/>
  <c r="Y14" i="23"/>
  <c r="Y15" i="23"/>
  <c r="Y11" i="23"/>
  <c r="W12" i="23"/>
  <c r="W13" i="23"/>
  <c r="W14" i="23"/>
  <c r="W15" i="23"/>
  <c r="W11" i="23"/>
  <c r="U12" i="23"/>
  <c r="U13" i="23"/>
  <c r="U14" i="23"/>
  <c r="U15" i="23"/>
  <c r="U11" i="23"/>
  <c r="S12" i="23"/>
  <c r="J21" i="23" s="1"/>
  <c r="S13" i="23"/>
  <c r="J22" i="23" s="1"/>
  <c r="S14" i="23"/>
  <c r="J23" i="23" s="1"/>
  <c r="S15" i="23"/>
  <c r="J24" i="23" s="1"/>
  <c r="S11" i="23"/>
  <c r="Q12" i="23"/>
  <c r="I21" i="23" s="1"/>
  <c r="Q13" i="23"/>
  <c r="I22" i="23" s="1"/>
  <c r="Q14" i="23"/>
  <c r="I23" i="23" s="1"/>
  <c r="Q15" i="23"/>
  <c r="I24" i="23" s="1"/>
  <c r="Q11" i="23"/>
  <c r="I20" i="23" s="1"/>
  <c r="C15" i="18"/>
  <c r="C8" i="19"/>
  <c r="D8" i="19"/>
  <c r="E8" i="19"/>
  <c r="F8" i="19"/>
  <c r="G8" i="19"/>
  <c r="H8" i="19"/>
  <c r="I8" i="19"/>
  <c r="J8" i="19"/>
  <c r="K8" i="19"/>
  <c r="L8" i="19"/>
  <c r="M8" i="19"/>
  <c r="N8" i="19"/>
  <c r="O8" i="19"/>
  <c r="P8" i="19"/>
  <c r="Q8" i="19"/>
  <c r="R8" i="19"/>
  <c r="S8" i="19"/>
  <c r="T8" i="19"/>
  <c r="U8" i="19"/>
  <c r="D10" i="21"/>
  <c r="C11" i="19"/>
  <c r="D11" i="19"/>
  <c r="E11" i="19"/>
  <c r="F11" i="19"/>
  <c r="G11" i="19"/>
  <c r="H11" i="19"/>
  <c r="I11" i="19"/>
  <c r="J11" i="19"/>
  <c r="K11" i="19"/>
  <c r="L11" i="19"/>
  <c r="M11" i="19"/>
  <c r="N11" i="19"/>
  <c r="O11" i="19"/>
  <c r="P11" i="19"/>
  <c r="R11" i="19"/>
  <c r="S11" i="19"/>
  <c r="T11" i="19"/>
  <c r="U11" i="19"/>
  <c r="V11" i="19"/>
  <c r="H21" i="18" l="1"/>
  <c r="E15" i="23"/>
  <c r="D17" i="18"/>
  <c r="I21" i="18"/>
  <c r="E13" i="23"/>
  <c r="D15" i="18"/>
  <c r="B8" i="19"/>
  <c r="E12" i="23"/>
  <c r="D14" i="18"/>
  <c r="AG15" i="23"/>
  <c r="R17" i="18"/>
  <c r="R21" i="18" s="1"/>
  <c r="E14" i="23"/>
  <c r="D16" i="18"/>
  <c r="C11" i="23"/>
  <c r="C13" i="18"/>
  <c r="G11" i="23"/>
  <c r="D20" i="23" s="1"/>
  <c r="E13" i="18"/>
  <c r="E21" i="18" s="1"/>
  <c r="C15" i="23"/>
  <c r="C17" i="18"/>
  <c r="E11" i="23"/>
  <c r="D13" i="18"/>
  <c r="F21" i="18"/>
  <c r="B11" i="19"/>
  <c r="U34" i="23"/>
  <c r="V20" i="18"/>
  <c r="I26" i="23"/>
  <c r="G32" i="22"/>
  <c r="H12" i="19" s="1"/>
  <c r="D64" i="24" l="1"/>
  <c r="U24" i="23"/>
  <c r="T24" i="23"/>
  <c r="S24" i="23"/>
  <c r="R24" i="23"/>
  <c r="Q24" i="23"/>
  <c r="P24" i="23"/>
  <c r="O24" i="23"/>
  <c r="N24" i="23"/>
  <c r="M24" i="23"/>
  <c r="L24" i="23"/>
  <c r="K24" i="23"/>
  <c r="H24" i="23"/>
  <c r="G24" i="23"/>
  <c r="F24" i="23"/>
  <c r="E24" i="23"/>
  <c r="D24" i="23"/>
  <c r="C24" i="23"/>
  <c r="B24" i="23"/>
  <c r="U18" i="24"/>
  <c r="T18" i="24"/>
  <c r="S18" i="24"/>
  <c r="R18" i="24"/>
  <c r="Q18" i="24"/>
  <c r="P18" i="24"/>
  <c r="O18" i="24"/>
  <c r="N18" i="24"/>
  <c r="M18" i="24"/>
  <c r="L18" i="24"/>
  <c r="K18" i="24"/>
  <c r="J18" i="24"/>
  <c r="I18" i="24"/>
  <c r="H18" i="24"/>
  <c r="G18" i="24"/>
  <c r="F18" i="24"/>
  <c r="E18" i="24"/>
  <c r="D18" i="24"/>
  <c r="C18" i="24"/>
  <c r="E41" i="24" l="1"/>
  <c r="B6" i="28" l="1"/>
  <c r="B7" i="28" s="1"/>
  <c r="B8" i="28" s="1"/>
  <c r="B9" i="28" s="1"/>
  <c r="B10" i="28" s="1"/>
  <c r="B11" i="28" s="1"/>
  <c r="L12" i="19" l="1"/>
  <c r="F32" i="22"/>
  <c r="G12" i="19" s="1"/>
  <c r="E32" i="22"/>
  <c r="H32" i="22"/>
  <c r="I12" i="19" s="1"/>
  <c r="J12" i="19"/>
  <c r="K12" i="19"/>
  <c r="M12" i="19"/>
  <c r="N12" i="19"/>
  <c r="O12" i="19"/>
  <c r="P12" i="19"/>
  <c r="Q12" i="19"/>
  <c r="R12" i="19"/>
  <c r="S12" i="19"/>
  <c r="T12" i="19"/>
  <c r="U12" i="19"/>
  <c r="V12" i="19"/>
  <c r="V33" i="18" s="1"/>
  <c r="E31" i="24"/>
  <c r="E40" i="24"/>
  <c r="E25" i="24"/>
  <c r="D21" i="18" l="1"/>
  <c r="C28" i="18" l="1"/>
  <c r="A25" i="18" l="1"/>
  <c r="F63" i="24"/>
  <c r="F62" i="24"/>
  <c r="F56" i="24"/>
  <c r="E56" i="24"/>
  <c r="D56" i="24"/>
  <c r="F64" i="24" l="1"/>
  <c r="D29" i="18"/>
  <c r="E29" i="18"/>
  <c r="C29" i="18"/>
  <c r="A29" i="18"/>
  <c r="A31" i="18"/>
  <c r="D9" i="18" l="1"/>
  <c r="E9" i="18"/>
  <c r="F9" i="18"/>
  <c r="G9" i="18"/>
  <c r="H9" i="18"/>
  <c r="I9" i="18"/>
  <c r="J9" i="18"/>
  <c r="K9" i="18"/>
  <c r="L9" i="18"/>
  <c r="M9" i="18"/>
  <c r="N9" i="18"/>
  <c r="O9" i="18"/>
  <c r="P9" i="18"/>
  <c r="Q9" i="18"/>
  <c r="R9" i="18"/>
  <c r="S9" i="18"/>
  <c r="T9" i="18"/>
  <c r="U9" i="18"/>
  <c r="C9" i="18"/>
  <c r="D9" i="23"/>
  <c r="F9" i="23" s="1"/>
  <c r="H9" i="23" s="1"/>
  <c r="J9" i="23" s="1"/>
  <c r="L9" i="23" s="1"/>
  <c r="N9" i="23" s="1"/>
  <c r="P9" i="23" s="1"/>
  <c r="R9" i="23" s="1"/>
  <c r="T9" i="23" s="1"/>
  <c r="V9" i="23" s="1"/>
  <c r="X9" i="23" s="1"/>
  <c r="Z9" i="23" s="1"/>
  <c r="AB9" i="23" s="1"/>
  <c r="AD9" i="23" s="1"/>
  <c r="AF9" i="23" s="1"/>
  <c r="AH9" i="23" s="1"/>
  <c r="AJ9" i="23" s="1"/>
  <c r="AL9" i="23" s="1"/>
  <c r="AN9" i="23" s="1"/>
  <c r="G16" i="23" l="1"/>
  <c r="F16" i="23"/>
  <c r="D34" i="23" l="1"/>
  <c r="E20" i="18"/>
  <c r="V23" i="18"/>
  <c r="U38" i="18" l="1"/>
  <c r="T38" i="18"/>
  <c r="S38" i="18"/>
  <c r="R38" i="18"/>
  <c r="Q38" i="18"/>
  <c r="P38" i="18"/>
  <c r="O38" i="18"/>
  <c r="N38" i="18"/>
  <c r="M38" i="18"/>
  <c r="L38" i="18"/>
  <c r="K38" i="18"/>
  <c r="J38" i="18"/>
  <c r="I38" i="18"/>
  <c r="H38" i="18"/>
  <c r="G38" i="18"/>
  <c r="F38" i="18"/>
  <c r="E38" i="18"/>
  <c r="D38" i="18"/>
  <c r="C38" i="18"/>
  <c r="B35" i="18"/>
  <c r="D30" i="18"/>
  <c r="C30" i="18"/>
  <c r="A30" i="18"/>
  <c r="E28" i="18"/>
  <c r="D28" i="18"/>
  <c r="E27" i="18"/>
  <c r="D27" i="18"/>
  <c r="C27" i="18"/>
  <c r="A11" i="16"/>
  <c r="U9" i="16"/>
  <c r="T9" i="16"/>
  <c r="S9" i="16"/>
  <c r="R9" i="16"/>
  <c r="Q9" i="16"/>
  <c r="P9" i="16"/>
  <c r="O9" i="16"/>
  <c r="N9" i="16"/>
  <c r="M9" i="16"/>
  <c r="L9" i="16"/>
  <c r="K9" i="16"/>
  <c r="J9" i="16"/>
  <c r="I9" i="16"/>
  <c r="H9" i="16"/>
  <c r="G9" i="16"/>
  <c r="F9" i="16"/>
  <c r="E9" i="16"/>
  <c r="D9" i="16"/>
  <c r="C9" i="16"/>
  <c r="B9" i="16"/>
  <c r="A19" i="17"/>
  <c r="A17" i="17"/>
  <c r="G14" i="17"/>
  <c r="F14" i="17"/>
  <c r="E14" i="17"/>
  <c r="D14" i="17"/>
  <c r="C14" i="17"/>
  <c r="B14" i="17"/>
  <c r="A14" i="17"/>
  <c r="A13" i="17"/>
  <c r="A12" i="17"/>
  <c r="U17" i="17"/>
  <c r="S17" i="17"/>
  <c r="Q14" i="16"/>
  <c r="O14" i="16"/>
  <c r="M14" i="16"/>
  <c r="K14" i="16"/>
  <c r="I17" i="17"/>
  <c r="G17" i="17"/>
  <c r="E17" i="17"/>
  <c r="C17" i="17"/>
  <c r="U30" i="18"/>
  <c r="T30" i="18"/>
  <c r="S30" i="18"/>
  <c r="R30" i="18"/>
  <c r="Q30" i="18"/>
  <c r="P30" i="18"/>
  <c r="O30" i="18"/>
  <c r="N30" i="18"/>
  <c r="M30" i="18"/>
  <c r="L30" i="18"/>
  <c r="K30" i="18"/>
  <c r="J30" i="18"/>
  <c r="I30" i="18"/>
  <c r="H30" i="18"/>
  <c r="G30" i="18"/>
  <c r="F30" i="18"/>
  <c r="U28" i="18"/>
  <c r="T28" i="18"/>
  <c r="S28" i="18"/>
  <c r="R28" i="18"/>
  <c r="Q28" i="18"/>
  <c r="P28" i="18"/>
  <c r="O28" i="18"/>
  <c r="N28" i="18"/>
  <c r="M28" i="18"/>
  <c r="L28" i="18"/>
  <c r="K28" i="18"/>
  <c r="J28" i="18"/>
  <c r="I28" i="18"/>
  <c r="H28" i="18"/>
  <c r="G28" i="18"/>
  <c r="F28" i="18"/>
  <c r="U27" i="18"/>
  <c r="T27" i="18"/>
  <c r="S27" i="18"/>
  <c r="R27" i="18"/>
  <c r="Q27" i="18"/>
  <c r="P27" i="18"/>
  <c r="O27" i="18"/>
  <c r="N27" i="18"/>
  <c r="M27" i="18"/>
  <c r="L27" i="18"/>
  <c r="K27" i="18"/>
  <c r="J27" i="18"/>
  <c r="I27" i="18"/>
  <c r="H27" i="18"/>
  <c r="G27" i="18"/>
  <c r="F27" i="18"/>
  <c r="D23" i="23"/>
  <c r="C16" i="18"/>
  <c r="D22" i="23"/>
  <c r="D21" i="23"/>
  <c r="C14" i="18"/>
  <c r="B32" i="22"/>
  <c r="C12" i="19" s="1"/>
  <c r="E43" i="24"/>
  <c r="E42" i="24"/>
  <c r="E39" i="24"/>
  <c r="E30" i="24"/>
  <c r="E29" i="24"/>
  <c r="E28" i="24"/>
  <c r="E27" i="24"/>
  <c r="E26" i="24"/>
  <c r="C21" i="18" l="1"/>
  <c r="V35" i="18"/>
  <c r="V36" i="18" s="1"/>
  <c r="R16" i="23"/>
  <c r="AH16" i="23"/>
  <c r="B20" i="23"/>
  <c r="B16" i="23"/>
  <c r="D16" i="23"/>
  <c r="V16" i="23"/>
  <c r="AL16" i="23"/>
  <c r="T16" i="23"/>
  <c r="H16" i="23"/>
  <c r="X16" i="23"/>
  <c r="L16" i="23"/>
  <c r="AB16" i="23"/>
  <c r="AJ16" i="23"/>
  <c r="Z16" i="23"/>
  <c r="N16" i="23"/>
  <c r="AD16" i="23"/>
  <c r="F20" i="23"/>
  <c r="J16" i="23"/>
  <c r="P16" i="23"/>
  <c r="AF16" i="23"/>
  <c r="E32" i="24"/>
  <c r="E39" i="22" s="1"/>
  <c r="C35" i="18"/>
  <c r="E45" i="24"/>
  <c r="E38" i="22" s="1"/>
  <c r="F33" i="18"/>
  <c r="I35" i="22"/>
  <c r="Q35" i="22"/>
  <c r="I33" i="18"/>
  <c r="M33" i="18"/>
  <c r="F35" i="18"/>
  <c r="J35" i="18"/>
  <c r="N35" i="18"/>
  <c r="R35" i="18"/>
  <c r="D35" i="18"/>
  <c r="H35" i="18"/>
  <c r="L35" i="18"/>
  <c r="P35" i="18"/>
  <c r="T35" i="18"/>
  <c r="E35" i="18"/>
  <c r="I35" i="18"/>
  <c r="M35" i="18"/>
  <c r="Q35" i="18"/>
  <c r="U35" i="18"/>
  <c r="G35" i="18"/>
  <c r="K35" i="18"/>
  <c r="O35" i="18"/>
  <c r="S35" i="18"/>
  <c r="C12" i="23"/>
  <c r="B21" i="23" s="1"/>
  <c r="C21" i="23"/>
  <c r="C14" i="23"/>
  <c r="B23" i="23" s="1"/>
  <c r="C23" i="23"/>
  <c r="C13" i="23"/>
  <c r="B22" i="23" s="1"/>
  <c r="C22" i="23"/>
  <c r="P35" i="22"/>
  <c r="F35" i="22"/>
  <c r="G6" i="2" s="1"/>
  <c r="G7" i="2" s="1"/>
  <c r="N35" i="22"/>
  <c r="U14" i="16"/>
  <c r="K17" i="17"/>
  <c r="M17" i="17"/>
  <c r="C14" i="16"/>
  <c r="E14" i="16"/>
  <c r="S14" i="16"/>
  <c r="O17" i="17"/>
  <c r="G14" i="16"/>
  <c r="Q17" i="17"/>
  <c r="I14" i="16"/>
  <c r="H21" i="23"/>
  <c r="L21" i="23"/>
  <c r="P21" i="23"/>
  <c r="T21" i="23"/>
  <c r="F22" i="23"/>
  <c r="N22" i="23"/>
  <c r="R22" i="23"/>
  <c r="H23" i="23"/>
  <c r="L23" i="23"/>
  <c r="P23" i="23"/>
  <c r="T23" i="23"/>
  <c r="E21" i="23"/>
  <c r="M21" i="23"/>
  <c r="Q21" i="23"/>
  <c r="U21" i="23"/>
  <c r="G22" i="23"/>
  <c r="K22" i="23"/>
  <c r="O22" i="23"/>
  <c r="S22" i="23"/>
  <c r="E23" i="23"/>
  <c r="M23" i="23"/>
  <c r="Q23" i="23"/>
  <c r="U23" i="23"/>
  <c r="F21" i="23"/>
  <c r="N21" i="23"/>
  <c r="R21" i="23"/>
  <c r="H22" i="23"/>
  <c r="L22" i="23"/>
  <c r="P22" i="23"/>
  <c r="T22" i="23"/>
  <c r="F23" i="23"/>
  <c r="N23" i="23"/>
  <c r="R23" i="23"/>
  <c r="G21" i="23"/>
  <c r="K21" i="23"/>
  <c r="O21" i="23"/>
  <c r="S21" i="23"/>
  <c r="E22" i="23"/>
  <c r="M22" i="23"/>
  <c r="Q22" i="23"/>
  <c r="U22" i="23"/>
  <c r="G23" i="23"/>
  <c r="K23" i="23"/>
  <c r="O23" i="23"/>
  <c r="S23" i="23"/>
  <c r="R33" i="18"/>
  <c r="C33" i="18"/>
  <c r="B35" i="22"/>
  <c r="M35" i="22"/>
  <c r="N33" i="18"/>
  <c r="U35" i="22"/>
  <c r="K33" i="18"/>
  <c r="J35" i="22"/>
  <c r="S33" i="18"/>
  <c r="R35" i="22"/>
  <c r="B14" i="16"/>
  <c r="B17" i="17"/>
  <c r="F14" i="16"/>
  <c r="F17" i="17"/>
  <c r="J14" i="16"/>
  <c r="J17" i="17"/>
  <c r="N14" i="16"/>
  <c r="N17" i="17"/>
  <c r="R14" i="16"/>
  <c r="R17" i="17"/>
  <c r="S34" i="18" s="1"/>
  <c r="Q33" i="18"/>
  <c r="U33" i="18"/>
  <c r="T35" i="22"/>
  <c r="D14" i="16"/>
  <c r="D17" i="17"/>
  <c r="H14" i="16"/>
  <c r="H17" i="17"/>
  <c r="L14" i="16"/>
  <c r="L17" i="17"/>
  <c r="P14" i="16"/>
  <c r="P17" i="17"/>
  <c r="B34" i="23" l="1"/>
  <c r="C20" i="18"/>
  <c r="G34" i="23"/>
  <c r="H20" i="18"/>
  <c r="H23" i="18" s="1"/>
  <c r="E34" i="23"/>
  <c r="F20" i="18"/>
  <c r="F23" i="18" s="1"/>
  <c r="C6" i="2"/>
  <c r="C7" i="2" s="1"/>
  <c r="T34" i="23"/>
  <c r="U20" i="18"/>
  <c r="S34" i="23"/>
  <c r="T20" i="18"/>
  <c r="R34" i="23"/>
  <c r="S20" i="18"/>
  <c r="Q34" i="23"/>
  <c r="R31" i="18" s="1"/>
  <c r="R20" i="18"/>
  <c r="P34" i="23"/>
  <c r="Q20" i="18"/>
  <c r="O34" i="23"/>
  <c r="P31" i="18" s="1"/>
  <c r="P20" i="18"/>
  <c r="N34" i="23"/>
  <c r="O31" i="18" s="1"/>
  <c r="O20" i="18"/>
  <c r="M34" i="23"/>
  <c r="N20" i="18"/>
  <c r="L34" i="23"/>
  <c r="M20" i="18"/>
  <c r="K34" i="23"/>
  <c r="L20" i="18"/>
  <c r="J34" i="23"/>
  <c r="K20" i="18"/>
  <c r="I34" i="23"/>
  <c r="J31" i="18" s="1"/>
  <c r="J20" i="18"/>
  <c r="H34" i="23"/>
  <c r="I20" i="18"/>
  <c r="F34" i="23"/>
  <c r="G20" i="18"/>
  <c r="G23" i="18" s="1"/>
  <c r="C34" i="23"/>
  <c r="D20" i="18"/>
  <c r="D23" i="18" s="1"/>
  <c r="V31" i="18"/>
  <c r="V32" i="18" s="1"/>
  <c r="V39" i="18" s="1"/>
  <c r="V40" i="18" s="1"/>
  <c r="E26" i="23"/>
  <c r="F7" i="19" s="1"/>
  <c r="F9" i="19" s="1"/>
  <c r="B26" i="23"/>
  <c r="F26" i="23"/>
  <c r="G7" i="19" s="1"/>
  <c r="G9" i="19" s="1"/>
  <c r="AK16" i="23"/>
  <c r="J20" i="23"/>
  <c r="J26" i="23" s="1"/>
  <c r="S16" i="23"/>
  <c r="I16" i="23"/>
  <c r="W16" i="23"/>
  <c r="AG16" i="23"/>
  <c r="AE16" i="23"/>
  <c r="U16" i="23"/>
  <c r="E16" i="23"/>
  <c r="Q16" i="23"/>
  <c r="O16" i="23"/>
  <c r="AO16" i="23"/>
  <c r="M16" i="23"/>
  <c r="R20" i="23"/>
  <c r="R26" i="23" s="1"/>
  <c r="AI16" i="23"/>
  <c r="AC16" i="23"/>
  <c r="N20" i="23"/>
  <c r="N26" i="23" s="1"/>
  <c r="AA16" i="23"/>
  <c r="K16" i="23"/>
  <c r="Y16" i="23"/>
  <c r="AM16" i="23"/>
  <c r="C16" i="23"/>
  <c r="I23" i="18"/>
  <c r="E35" i="22"/>
  <c r="F6" i="2" s="1"/>
  <c r="F7" i="2" s="1"/>
  <c r="O33" i="18"/>
  <c r="O36" i="18" s="1"/>
  <c r="H35" i="22"/>
  <c r="J33" i="18"/>
  <c r="J36" i="18" s="1"/>
  <c r="G33" i="18"/>
  <c r="G36" i="18" s="1"/>
  <c r="L35" i="22"/>
  <c r="C23" i="18"/>
  <c r="E23" i="18"/>
  <c r="L31" i="18"/>
  <c r="K36" i="18"/>
  <c r="N36" i="18"/>
  <c r="S36" i="18"/>
  <c r="R36" i="18"/>
  <c r="F36" i="18"/>
  <c r="M36" i="18"/>
  <c r="Q36" i="18"/>
  <c r="I36" i="18"/>
  <c r="L20" i="23"/>
  <c r="H20" i="23"/>
  <c r="T20" i="23"/>
  <c r="T26" i="23" s="1"/>
  <c r="P20" i="23"/>
  <c r="P26" i="23" s="1"/>
  <c r="S20" i="23"/>
  <c r="C20" i="23"/>
  <c r="U20" i="23"/>
  <c r="O20" i="23"/>
  <c r="O26" i="23" s="1"/>
  <c r="Q20" i="23"/>
  <c r="K20" i="23"/>
  <c r="M20" i="23"/>
  <c r="M26" i="23" s="1"/>
  <c r="G20" i="23"/>
  <c r="G26" i="23" s="1"/>
  <c r="P33" i="18"/>
  <c r="P36" i="18" s="1"/>
  <c r="O35" i="22"/>
  <c r="L33" i="18"/>
  <c r="L36" i="18" s="1"/>
  <c r="K35" i="22"/>
  <c r="H33" i="18"/>
  <c r="H36" i="18" s="1"/>
  <c r="G35" i="22"/>
  <c r="H6" i="2" s="1"/>
  <c r="H7" i="2" s="1"/>
  <c r="T33" i="18"/>
  <c r="T36" i="18" s="1"/>
  <c r="S35" i="22"/>
  <c r="C36" i="18"/>
  <c r="C26" i="23" l="1"/>
  <c r="D7" i="19" s="1"/>
  <c r="D9" i="19" s="1"/>
  <c r="K26" i="23"/>
  <c r="L7" i="19" s="1"/>
  <c r="H26" i="23"/>
  <c r="I7" i="19" s="1"/>
  <c r="Q26" i="23"/>
  <c r="R7" i="19" s="1"/>
  <c r="R9" i="19" s="1"/>
  <c r="L26" i="23"/>
  <c r="M7" i="19" s="1"/>
  <c r="M9" i="19" s="1"/>
  <c r="D26" i="23"/>
  <c r="E7" i="19" s="1"/>
  <c r="E9" i="19" s="1"/>
  <c r="U26" i="23"/>
  <c r="V7" i="19" s="1"/>
  <c r="S26" i="23"/>
  <c r="T7" i="19" s="1"/>
  <c r="C7" i="19"/>
  <c r="C9" i="19" s="1"/>
  <c r="S7" i="19"/>
  <c r="S9" i="19" s="1"/>
  <c r="K7" i="19"/>
  <c r="K9" i="19" s="1"/>
  <c r="H31" i="18"/>
  <c r="G31" i="18"/>
  <c r="P7" i="19"/>
  <c r="P9" i="19" s="1"/>
  <c r="O7" i="19"/>
  <c r="O9" i="19" s="1"/>
  <c r="N7" i="19"/>
  <c r="N9" i="19" s="1"/>
  <c r="Q7" i="19"/>
  <c r="Q9" i="19" s="1"/>
  <c r="J7" i="19"/>
  <c r="J9" i="19" s="1"/>
  <c r="H7" i="19"/>
  <c r="H9" i="19" s="1"/>
  <c r="U7" i="19"/>
  <c r="U9" i="19" s="1"/>
  <c r="E10" i="17"/>
  <c r="E31" i="18"/>
  <c r="E32" i="18" s="1"/>
  <c r="D35" i="23"/>
  <c r="E10" i="19" s="1"/>
  <c r="D31" i="18"/>
  <c r="D32" i="18" s="1"/>
  <c r="C35" i="23"/>
  <c r="D10" i="19" s="1"/>
  <c r="C31" i="18"/>
  <c r="C32" i="18" s="1"/>
  <c r="C39" i="18" s="1"/>
  <c r="C40" i="18" s="1"/>
  <c r="B35" i="23"/>
  <c r="C10" i="19" s="1"/>
  <c r="C13" i="19" s="1"/>
  <c r="T17" i="17"/>
  <c r="U36" i="18" s="1"/>
  <c r="T14" i="16"/>
  <c r="U31" i="18"/>
  <c r="N31" i="18"/>
  <c r="M31" i="18"/>
  <c r="I31" i="18"/>
  <c r="Q31" i="18"/>
  <c r="T31" i="18"/>
  <c r="S31" i="18"/>
  <c r="K31" i="18"/>
  <c r="J23" i="18"/>
  <c r="J8" i="16" l="1"/>
  <c r="J10" i="16" s="1"/>
  <c r="V9" i="19"/>
  <c r="U8" i="16"/>
  <c r="U10" i="16" s="1"/>
  <c r="I9" i="19"/>
  <c r="H8" i="16"/>
  <c r="H10" i="16" s="1"/>
  <c r="T9" i="19"/>
  <c r="S10" i="17"/>
  <c r="S15" i="17" s="1"/>
  <c r="L9" i="19"/>
  <c r="K8" i="16"/>
  <c r="K10" i="16" s="1"/>
  <c r="K10" i="17"/>
  <c r="K15" i="17" s="1"/>
  <c r="L10" i="17"/>
  <c r="L15" i="17" s="1"/>
  <c r="R8" i="16"/>
  <c r="R10" i="16" s="1"/>
  <c r="C14" i="19"/>
  <c r="B10" i="17"/>
  <c r="B8" i="16"/>
  <c r="B10" i="16" s="1"/>
  <c r="B7" i="19"/>
  <c r="E12" i="21" s="1"/>
  <c r="F31" i="18"/>
  <c r="J10" i="17"/>
  <c r="J15" i="17" s="1"/>
  <c r="R10" i="17"/>
  <c r="R15" i="17" s="1"/>
  <c r="U10" i="17"/>
  <c r="U15" i="17" s="1"/>
  <c r="S8" i="16"/>
  <c r="S10" i="16" s="1"/>
  <c r="L8" i="16"/>
  <c r="L10" i="16" s="1"/>
  <c r="P8" i="16"/>
  <c r="P10" i="16" s="1"/>
  <c r="P10" i="17"/>
  <c r="P15" i="17" s="1"/>
  <c r="H10" i="17"/>
  <c r="T8" i="16"/>
  <c r="T10" i="16" s="1"/>
  <c r="T10" i="17"/>
  <c r="T15" i="17" s="1"/>
  <c r="G8" i="16"/>
  <c r="G10" i="16" s="1"/>
  <c r="G10" i="17"/>
  <c r="N10" i="17"/>
  <c r="N15" i="17" s="1"/>
  <c r="N8" i="16"/>
  <c r="N10" i="16" s="1"/>
  <c r="M8" i="16"/>
  <c r="M10" i="16" s="1"/>
  <c r="M10" i="17"/>
  <c r="M15" i="17" s="1"/>
  <c r="I10" i="17"/>
  <c r="I15" i="17" s="1"/>
  <c r="I8" i="16"/>
  <c r="I10" i="16" s="1"/>
  <c r="O10" i="17"/>
  <c r="O15" i="17" s="1"/>
  <c r="O8" i="16"/>
  <c r="O10" i="16" s="1"/>
  <c r="B36" i="23"/>
  <c r="C32" i="22"/>
  <c r="F10" i="17"/>
  <c r="D32" i="22"/>
  <c r="E8" i="16"/>
  <c r="E10" i="16" s="1"/>
  <c r="D36" i="23"/>
  <c r="C36" i="23"/>
  <c r="F8" i="16"/>
  <c r="F10" i="16" s="1"/>
  <c r="E35" i="23"/>
  <c r="P29" i="18"/>
  <c r="P32" i="18" s="1"/>
  <c r="P39" i="18" s="1"/>
  <c r="Q29" i="18"/>
  <c r="Q32" i="18" s="1"/>
  <c r="Q39" i="18" s="1"/>
  <c r="G29" i="18"/>
  <c r="G32" i="18" s="1"/>
  <c r="G39" i="18" s="1"/>
  <c r="G40" i="18" s="1"/>
  <c r="B16" i="17"/>
  <c r="B22" i="17" s="1"/>
  <c r="B13" i="16"/>
  <c r="D13" i="16"/>
  <c r="D16" i="17"/>
  <c r="C13" i="16"/>
  <c r="C16" i="17"/>
  <c r="F29" i="18"/>
  <c r="D10" i="17"/>
  <c r="D8" i="16"/>
  <c r="C8" i="16"/>
  <c r="C10" i="17"/>
  <c r="K23" i="18"/>
  <c r="Q8" i="16"/>
  <c r="Q10" i="17"/>
  <c r="Q15" i="17" s="1"/>
  <c r="E12" i="19" l="1"/>
  <c r="E13" i="19" s="1"/>
  <c r="E14" i="19" s="1"/>
  <c r="F32" i="18"/>
  <c r="F39" i="18" s="1"/>
  <c r="F40" i="18" s="1"/>
  <c r="E36" i="23"/>
  <c r="F10" i="19"/>
  <c r="F35" i="23"/>
  <c r="P35" i="23"/>
  <c r="Q10" i="19" s="1"/>
  <c r="Q13" i="19" s="1"/>
  <c r="Q14" i="19" s="1"/>
  <c r="O35" i="23"/>
  <c r="P10" i="19" s="1"/>
  <c r="P13" i="19" s="1"/>
  <c r="P14" i="19" s="1"/>
  <c r="C35" i="22"/>
  <c r="E33" i="18"/>
  <c r="E36" i="18" s="1"/>
  <c r="E39" i="18" s="1"/>
  <c r="E40" i="18" s="1"/>
  <c r="D22" i="17"/>
  <c r="D35" i="22"/>
  <c r="E6" i="2" s="1"/>
  <c r="E7" i="2" s="1"/>
  <c r="C22" i="17"/>
  <c r="R29" i="18"/>
  <c r="R32" i="18" s="1"/>
  <c r="R39" i="18" s="1"/>
  <c r="Q35" i="23"/>
  <c r="R10" i="19" s="1"/>
  <c r="R13" i="19" s="1"/>
  <c r="R14" i="19" s="1"/>
  <c r="H29" i="18"/>
  <c r="H32" i="18" s="1"/>
  <c r="H39" i="18" s="1"/>
  <c r="H40" i="18" s="1"/>
  <c r="G35" i="23"/>
  <c r="H10" i="19" s="1"/>
  <c r="H13" i="19" s="1"/>
  <c r="H14" i="19" s="1"/>
  <c r="D10" i="16"/>
  <c r="L23" i="18"/>
  <c r="C10" i="16"/>
  <c r="Q10" i="16"/>
  <c r="D6" i="2" l="1"/>
  <c r="D7" i="2" s="1"/>
  <c r="C19" i="21"/>
  <c r="B12" i="19"/>
  <c r="E9" i="21" s="1"/>
  <c r="D13" i="19"/>
  <c r="D14" i="19" s="1"/>
  <c r="D33" i="18"/>
  <c r="D36" i="18" s="1"/>
  <c r="D39" i="18" s="1"/>
  <c r="D40" i="18" s="1"/>
  <c r="G10" i="19"/>
  <c r="G13" i="19" s="1"/>
  <c r="G14" i="19" s="1"/>
  <c r="F13" i="19"/>
  <c r="F14" i="19" s="1"/>
  <c r="B7" i="2"/>
  <c r="E11" i="21"/>
  <c r="F36" i="23"/>
  <c r="P13" i="16"/>
  <c r="P15" i="16" s="1"/>
  <c r="P16" i="16" s="1"/>
  <c r="P16" i="17"/>
  <c r="P22" i="17" s="1"/>
  <c r="P23" i="17" s="1"/>
  <c r="P36" i="23"/>
  <c r="O36" i="23"/>
  <c r="E13" i="16"/>
  <c r="E16" i="17"/>
  <c r="E22" i="17" s="1"/>
  <c r="O16" i="17"/>
  <c r="O22" i="17" s="1"/>
  <c r="O23" i="17" s="1"/>
  <c r="O13" i="16"/>
  <c r="O15" i="16" s="1"/>
  <c r="O16" i="16" s="1"/>
  <c r="Q36" i="23"/>
  <c r="S29" i="18"/>
  <c r="S32" i="18" s="1"/>
  <c r="S39" i="18" s="1"/>
  <c r="R35" i="23"/>
  <c r="S10" i="19" s="1"/>
  <c r="S13" i="19" s="1"/>
  <c r="S14" i="19" s="1"/>
  <c r="G36" i="23"/>
  <c r="I29" i="18"/>
  <c r="I32" i="18" s="1"/>
  <c r="I39" i="18" s="1"/>
  <c r="I40" i="18" s="1"/>
  <c r="H35" i="23"/>
  <c r="I10" i="19" s="1"/>
  <c r="I13" i="19" s="1"/>
  <c r="I14" i="19" s="1"/>
  <c r="M23" i="18"/>
  <c r="F16" i="17" l="1"/>
  <c r="F22" i="17" s="1"/>
  <c r="F13" i="16"/>
  <c r="J29" i="18"/>
  <c r="J32" i="18" s="1"/>
  <c r="J39" i="18" s="1"/>
  <c r="J40" i="18" s="1"/>
  <c r="I35" i="23"/>
  <c r="J10" i="19" s="1"/>
  <c r="J13" i="19" s="1"/>
  <c r="J14" i="19" s="1"/>
  <c r="T29" i="18"/>
  <c r="T32" i="18" s="1"/>
  <c r="T39" i="18" s="1"/>
  <c r="S35" i="23"/>
  <c r="T10" i="19" s="1"/>
  <c r="T13" i="19" s="1"/>
  <c r="T14" i="19" s="1"/>
  <c r="H36" i="23"/>
  <c r="G16" i="17"/>
  <c r="G22" i="17" s="1"/>
  <c r="G13" i="16"/>
  <c r="R36" i="23"/>
  <c r="Q13" i="16"/>
  <c r="Q16" i="17"/>
  <c r="N23" i="18"/>
  <c r="S16" i="17" l="1"/>
  <c r="S36" i="23"/>
  <c r="Q22" i="17"/>
  <c r="Q23" i="17" s="1"/>
  <c r="H16" i="17"/>
  <c r="H13" i="16"/>
  <c r="Q15" i="16"/>
  <c r="Q16" i="16" s="1"/>
  <c r="U29" i="18"/>
  <c r="U32" i="18" s="1"/>
  <c r="U39" i="18" s="1"/>
  <c r="T35" i="23"/>
  <c r="U10" i="19" s="1"/>
  <c r="U13" i="19" s="1"/>
  <c r="U14" i="19" s="1"/>
  <c r="R13" i="16"/>
  <c r="R16" i="17"/>
  <c r="I36" i="23"/>
  <c r="K29" i="18"/>
  <c r="K32" i="18" s="1"/>
  <c r="K39" i="18" s="1"/>
  <c r="K40" i="18" s="1"/>
  <c r="J35" i="23"/>
  <c r="K10" i="19" s="1"/>
  <c r="K13" i="19" s="1"/>
  <c r="K14" i="19" s="1"/>
  <c r="O23" i="18"/>
  <c r="S13" i="16" l="1"/>
  <c r="S15" i="16" s="1"/>
  <c r="S16" i="16" s="1"/>
  <c r="T16" i="17"/>
  <c r="T36" i="23"/>
  <c r="R22" i="17"/>
  <c r="R23" i="17" s="1"/>
  <c r="S22" i="17"/>
  <c r="S23" i="17" s="1"/>
  <c r="H22" i="17"/>
  <c r="J36" i="23"/>
  <c r="L29" i="18"/>
  <c r="L32" i="18" s="1"/>
  <c r="L39" i="18" s="1"/>
  <c r="L40" i="18" s="1"/>
  <c r="K35" i="23"/>
  <c r="L10" i="19" s="1"/>
  <c r="R15" i="16"/>
  <c r="R16" i="16" s="1"/>
  <c r="I13" i="16"/>
  <c r="I16" i="17"/>
  <c r="U35" i="23"/>
  <c r="V10" i="19" s="1"/>
  <c r="V13" i="19" s="1"/>
  <c r="V14" i="19" s="1"/>
  <c r="P23" i="18"/>
  <c r="L13" i="19" l="1"/>
  <c r="L14" i="19" s="1"/>
  <c r="U36" i="23"/>
  <c r="T13" i="16"/>
  <c r="T15" i="16" s="1"/>
  <c r="T16" i="16" s="1"/>
  <c r="T22" i="17"/>
  <c r="T23" i="17" s="1"/>
  <c r="I22" i="17"/>
  <c r="I23" i="17" s="1"/>
  <c r="I15" i="16"/>
  <c r="I16" i="16" s="1"/>
  <c r="K36" i="23"/>
  <c r="M29" i="18"/>
  <c r="M32" i="18" s="1"/>
  <c r="M39" i="18" s="1"/>
  <c r="M40" i="18" s="1"/>
  <c r="L35" i="23"/>
  <c r="M10" i="19" s="1"/>
  <c r="M13" i="19" s="1"/>
  <c r="M14" i="19" s="1"/>
  <c r="J13" i="16"/>
  <c r="J16" i="17"/>
  <c r="Q23" i="18"/>
  <c r="U13" i="16" l="1"/>
  <c r="U15" i="16" s="1"/>
  <c r="U16" i="16" s="1"/>
  <c r="U16" i="17"/>
  <c r="U22" i="17" s="1"/>
  <c r="U23" i="17" s="1"/>
  <c r="J22" i="17"/>
  <c r="J23" i="17" s="1"/>
  <c r="N29" i="18"/>
  <c r="N32" i="18" s="1"/>
  <c r="N39" i="18" s="1"/>
  <c r="N40" i="18" s="1"/>
  <c r="M35" i="23"/>
  <c r="N10" i="19" s="1"/>
  <c r="N13" i="19" s="1"/>
  <c r="N14" i="19" s="1"/>
  <c r="K16" i="17"/>
  <c r="K13" i="16"/>
  <c r="L36" i="23"/>
  <c r="J15" i="16"/>
  <c r="J16" i="16" s="1"/>
  <c r="P40" i="18"/>
  <c r="R23" i="18"/>
  <c r="K22" i="17" l="1"/>
  <c r="K23" i="17" s="1"/>
  <c r="O29" i="18"/>
  <c r="O32" i="18" s="1"/>
  <c r="O39" i="18" s="1"/>
  <c r="O40" i="18" s="1"/>
  <c r="N35" i="23"/>
  <c r="O10" i="19" s="1"/>
  <c r="O13" i="19" s="1"/>
  <c r="O14" i="19" s="1"/>
  <c r="B17" i="19" s="1"/>
  <c r="L13" i="16"/>
  <c r="L16" i="17"/>
  <c r="K15" i="16"/>
  <c r="K16" i="16" s="1"/>
  <c r="M36" i="23"/>
  <c r="Q40" i="18"/>
  <c r="S23" i="18"/>
  <c r="B10" i="19" l="1"/>
  <c r="B16" i="19"/>
  <c r="B18" i="19" s="1"/>
  <c r="L22" i="17"/>
  <c r="L23" i="17" s="1"/>
  <c r="M13" i="16"/>
  <c r="M16" i="17"/>
  <c r="L15" i="16"/>
  <c r="L16" i="16" s="1"/>
  <c r="N36" i="23"/>
  <c r="R40" i="18"/>
  <c r="T23" i="18"/>
  <c r="E13" i="21" l="1"/>
  <c r="M22" i="17"/>
  <c r="M23" i="17" s="1"/>
  <c r="M15" i="16"/>
  <c r="M16" i="16" s="1"/>
  <c r="N16" i="17"/>
  <c r="N13" i="16"/>
  <c r="S40" i="18"/>
  <c r="U23" i="18"/>
  <c r="B45" i="18" s="1"/>
  <c r="E14" i="21" l="1"/>
  <c r="E15" i="21" s="1"/>
  <c r="C16" i="21" s="1"/>
  <c r="C20" i="21" s="1"/>
  <c r="N22" i="17"/>
  <c r="N23" i="17" s="1"/>
  <c r="N15" i="16"/>
  <c r="N16" i="16" s="1"/>
  <c r="T40" i="18"/>
  <c r="C21" i="21" l="1"/>
  <c r="C23" i="21"/>
  <c r="U40" i="18"/>
  <c r="B44" i="18" s="1"/>
  <c r="I11" i="2" l="1"/>
  <c r="D11" i="2"/>
  <c r="C24" i="21"/>
  <c r="C11" i="2"/>
  <c r="B11" i="2" s="1"/>
  <c r="B43" i="18"/>
  <c r="H12" i="17"/>
  <c r="I12" i="2"/>
  <c r="I14" i="2"/>
  <c r="H11" i="2"/>
  <c r="G11" i="2"/>
  <c r="E11" i="2"/>
  <c r="F11" i="2"/>
  <c r="H11" i="16" l="1"/>
  <c r="H15" i="16" s="1"/>
  <c r="H16" i="16" s="1"/>
  <c r="H13" i="17"/>
  <c r="H15" i="17" s="1"/>
  <c r="H23" i="17" s="1"/>
  <c r="C12" i="2"/>
  <c r="B12" i="2" s="1"/>
  <c r="B12" i="17"/>
  <c r="C14" i="2"/>
  <c r="B14" i="2" s="1"/>
  <c r="G12" i="2"/>
  <c r="G14" i="2" s="1"/>
  <c r="F12" i="17"/>
  <c r="F12" i="2"/>
  <c r="F14" i="2" s="1"/>
  <c r="E12" i="17"/>
  <c r="D12" i="2"/>
  <c r="D14" i="2" s="1"/>
  <c r="C12" i="17"/>
  <c r="E12" i="2"/>
  <c r="E14" i="2" s="1"/>
  <c r="D12" i="17"/>
  <c r="H12" i="2"/>
  <c r="H14" i="2" s="1"/>
  <c r="G12" i="17"/>
  <c r="C13" i="17" l="1"/>
  <c r="C15" i="17" s="1"/>
  <c r="C23" i="17" s="1"/>
  <c r="C11" i="16"/>
  <c r="C15" i="16" s="1"/>
  <c r="C16" i="16" s="1"/>
  <c r="D11" i="16"/>
  <c r="D15" i="16" s="1"/>
  <c r="D16" i="16" s="1"/>
  <c r="D13" i="17"/>
  <c r="D15" i="17" s="1"/>
  <c r="D23" i="17" s="1"/>
  <c r="G13" i="17"/>
  <c r="G15" i="17" s="1"/>
  <c r="G23" i="17" s="1"/>
  <c r="G11" i="16"/>
  <c r="G15" i="16" s="1"/>
  <c r="G16" i="16" s="1"/>
  <c r="E11" i="16"/>
  <c r="E15" i="16" s="1"/>
  <c r="E16" i="16" s="1"/>
  <c r="E13" i="17"/>
  <c r="E15" i="17" s="1"/>
  <c r="E23" i="17" s="1"/>
  <c r="F11" i="16"/>
  <c r="F15" i="16" s="1"/>
  <c r="F16" i="16" s="1"/>
  <c r="F13" i="17"/>
  <c r="F15" i="17" s="1"/>
  <c r="F23" i="17" s="1"/>
  <c r="B11" i="16"/>
  <c r="B15" i="16" s="1"/>
  <c r="B16" i="16" s="1"/>
  <c r="B18" i="16" s="1"/>
  <c r="B13" i="17"/>
  <c r="B15" i="17" s="1"/>
  <c r="B23" i="17" s="1"/>
  <c r="B24" i="17" s="1"/>
  <c r="B19" i="16" l="1"/>
  <c r="C24" i="17"/>
  <c r="D24" i="17" s="1"/>
  <c r="E24" i="17" s="1"/>
  <c r="F24" i="17" s="1"/>
  <c r="G24" i="17" s="1"/>
  <c r="H24" i="17" s="1"/>
  <c r="I24" i="17" s="1"/>
  <c r="J24" i="17" s="1"/>
  <c r="K24" i="17" s="1"/>
  <c r="L24" i="17" s="1"/>
  <c r="M24" i="17" s="1"/>
  <c r="N24" i="17" s="1"/>
  <c r="O24" i="17" s="1"/>
  <c r="P24" i="17" s="1"/>
  <c r="Q24" i="17" s="1"/>
  <c r="R24" i="17" s="1"/>
  <c r="S24" i="17" s="1"/>
  <c r="T24" i="17" s="1"/>
  <c r="U24"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Igor Grginić</author>
  </authors>
  <commentList>
    <comment ref="B44" authorId="0" shapeId="0" xr:uid="{00000000-0006-0000-0200-000001000000}">
      <text>
        <r>
          <rPr>
            <b/>
            <sz val="9"/>
            <color indexed="81"/>
            <rFont val="Tahoma"/>
            <family val="2"/>
            <charset val="238"/>
          </rPr>
          <t>MINGOR:</t>
        </r>
        <r>
          <rPr>
            <sz val="9"/>
            <color indexed="81"/>
            <rFont val="Tahoma"/>
            <family val="2"/>
            <charset val="238"/>
          </rPr>
          <t xml:space="preserve">
Iz projektne dokumentacije odnosno procjenom unesite troškove ostale pripadne infrastrukture</t>
        </r>
      </text>
    </comment>
    <comment ref="B69" authorId="0" shapeId="0" xr:uid="{00000000-0006-0000-0200-000002000000}">
      <text>
        <r>
          <rPr>
            <b/>
            <sz val="9"/>
            <color indexed="81"/>
            <rFont val="Tahoma"/>
            <family val="2"/>
            <charset val="238"/>
          </rPr>
          <t>MINGOR:</t>
        </r>
        <r>
          <rPr>
            <sz val="9"/>
            <color indexed="81"/>
            <rFont val="Tahoma"/>
            <family val="2"/>
            <charset val="238"/>
          </rPr>
          <t xml:space="preserve">
Iz projektne dokumentacije unesite potrebnu instaliranu snagu, godišnju potrošnju i ukupni godišnji trošak </t>
        </r>
      </text>
    </comment>
  </commentList>
</comments>
</file>

<file path=xl/sharedStrings.xml><?xml version="1.0" encoding="utf-8"?>
<sst xmlns="http://schemas.openxmlformats.org/spreadsheetml/2006/main" count="384" uniqueCount="285">
  <si>
    <t>CF</t>
  </si>
  <si>
    <t>FNPV (C)</t>
  </si>
  <si>
    <t>FRR (C)</t>
  </si>
  <si>
    <t>12 </t>
  </si>
  <si>
    <t>ENPV</t>
  </si>
  <si>
    <t>ERR</t>
  </si>
  <si>
    <t>B/C ratio</t>
  </si>
  <si>
    <t>FNPV (K)</t>
  </si>
  <si>
    <t>FRR (K)</t>
  </si>
  <si>
    <t>Referentno razdoblje (godine)</t>
  </si>
  <si>
    <t>Financijska diskontna stopa (%)</t>
  </si>
  <si>
    <t>Nediskontirana vrijednost</t>
  </si>
  <si>
    <t>Diskontirana vrijednosti (Neto sadašnja vrijednost)</t>
  </si>
  <si>
    <t>Stopa jaza financiranja (%) = (10) / (4)</t>
  </si>
  <si>
    <t>Stopa jaza financiranja (%) = (11)</t>
  </si>
  <si>
    <t xml:space="preserve">"Prihvatljivi izdaci na koje se primjenjuje stopa sufinanciranja“ = (12)*(13) </t>
  </si>
  <si>
    <t>Plin</t>
  </si>
  <si>
    <t>Voda</t>
  </si>
  <si>
    <t>Investicijski troškovi</t>
  </si>
  <si>
    <t>Troškovi zamjene opreme</t>
  </si>
  <si>
    <t>Buka,mirisi i sl.</t>
  </si>
  <si>
    <t xml:space="preserve">NETO EKONOMSKE KORISTI </t>
  </si>
  <si>
    <t>VANJSKI TROŠKOVI ( NEGATIVE EXTERNALITIES)</t>
  </si>
  <si>
    <t>Diskontna stopa</t>
  </si>
  <si>
    <t>Operativni prihodi</t>
  </si>
  <si>
    <t>Ukupni priljevi</t>
  </si>
  <si>
    <t>Operativni troškovi</t>
  </si>
  <si>
    <t>Ukupno odljevi</t>
  </si>
  <si>
    <t>NETO NOVČANI TIJEK</t>
  </si>
  <si>
    <t>Ukupno (neto sadašnja vrijednost)</t>
  </si>
  <si>
    <t>Doprinos zajednice</t>
  </si>
  <si>
    <t>Javni doprinos</t>
  </si>
  <si>
    <t>UKUPNI ODLJEVI</t>
  </si>
  <si>
    <t>UKUPNI PRILJEVI</t>
  </si>
  <si>
    <t>Otplata zajma</t>
  </si>
  <si>
    <t>Porezi</t>
  </si>
  <si>
    <t>KUMULIRANI NETO NOVČANI TIJEK</t>
  </si>
  <si>
    <t>UKUPNO</t>
  </si>
  <si>
    <t>Stopa jaza financiranja</t>
  </si>
  <si>
    <t>1.</t>
  </si>
  <si>
    <t>2.</t>
  </si>
  <si>
    <t>3.</t>
  </si>
  <si>
    <t>Plastika</t>
  </si>
  <si>
    <t>Staklo</t>
  </si>
  <si>
    <t>Ukupno:</t>
  </si>
  <si>
    <t>Staklena ambalaža</t>
  </si>
  <si>
    <t>4.</t>
  </si>
  <si>
    <t>5.</t>
  </si>
  <si>
    <t>Voditelj sortirnice</t>
  </si>
  <si>
    <t>Radnici u sortirnici</t>
  </si>
  <si>
    <t>Opis</t>
  </si>
  <si>
    <t>kom</t>
  </si>
  <si>
    <t>Tehnološka oprema sortirne linije</t>
  </si>
  <si>
    <t>Viličar</t>
  </si>
  <si>
    <t>Utovarivač</t>
  </si>
  <si>
    <t>m2</t>
  </si>
  <si>
    <t>Hala sortirnice</t>
  </si>
  <si>
    <t>Boksovi za privremeno skladištenje ulaznog otpada</t>
  </si>
  <si>
    <t>Prometno manipulativne površine</t>
  </si>
  <si>
    <t>Električna energija</t>
  </si>
  <si>
    <t>Radnik sortirnice</t>
  </si>
  <si>
    <t>Metal</t>
  </si>
  <si>
    <t>Plastika (uključujući ambalažu od plastike)</t>
  </si>
  <si>
    <t>Metali (uključujući ambalažu od metala)</t>
  </si>
  <si>
    <t>KV/NKV</t>
  </si>
  <si>
    <t>Kontejneri za radnike</t>
  </si>
  <si>
    <t>Trošak radnika</t>
  </si>
  <si>
    <t>Zbrinjavanje ostatnog otpada</t>
  </si>
  <si>
    <t xml:space="preserve">Papir </t>
  </si>
  <si>
    <t xml:space="preserve">Metali </t>
  </si>
  <si>
    <t xml:space="preserve">Plastika </t>
  </si>
  <si>
    <t xml:space="preserve">Staklo </t>
  </si>
  <si>
    <t>Neprihvatljivi troškovi</t>
  </si>
  <si>
    <t>Prihvatljivi troškovi</t>
  </si>
  <si>
    <t>IZVORI FINANCIRANJA PO GODINAMA</t>
  </si>
  <si>
    <t xml:space="preserve">FINANCIJSKA ODRŽIVOST </t>
  </si>
  <si>
    <t xml:space="preserve">FINANCIJSKA RENTABILNOST UKUPNE INVESTICIJE
</t>
  </si>
  <si>
    <t>POVRAT NA NACIONALNI KAPITAL</t>
  </si>
  <si>
    <t>Otplata zajma (uključujući kamate)</t>
  </si>
  <si>
    <t>Operativni troškovi:</t>
  </si>
  <si>
    <t>a. Električna energija</t>
  </si>
  <si>
    <t>c. Plin</t>
  </si>
  <si>
    <t>b. Ostali troškovi</t>
  </si>
  <si>
    <t>d. Voda za pranje površina, higijenu radnika itd.</t>
  </si>
  <si>
    <t>Nadstrešnica s boksovima za privremeno skladištenje baliranih izdvojenih komponenti otpada</t>
  </si>
  <si>
    <t>Ostatni otpad</t>
  </si>
  <si>
    <t>VSS/SSS</t>
  </si>
  <si>
    <t>Zajam</t>
  </si>
  <si>
    <t>godina</t>
  </si>
  <si>
    <t>mjesec</t>
  </si>
  <si>
    <t>Ostali primici</t>
  </si>
  <si>
    <t>Ostali troškovi (osiguranje itd)</t>
  </si>
  <si>
    <t>t/god</t>
  </si>
  <si>
    <t>2018.</t>
  </si>
  <si>
    <t>2019.</t>
  </si>
  <si>
    <t>2020.</t>
  </si>
  <si>
    <t>2021.</t>
  </si>
  <si>
    <t>2022.</t>
  </si>
  <si>
    <t>2023.</t>
  </si>
  <si>
    <t>siječanj</t>
  </si>
  <si>
    <t>veljača</t>
  </si>
  <si>
    <t>ožujak</t>
  </si>
  <si>
    <t>travanj</t>
  </si>
  <si>
    <t>svibanj</t>
  </si>
  <si>
    <t>lipanj</t>
  </si>
  <si>
    <t>srpanj</t>
  </si>
  <si>
    <t>kolovoz</t>
  </si>
  <si>
    <t>rujan</t>
  </si>
  <si>
    <t>listopad</t>
  </si>
  <si>
    <t>studeni</t>
  </si>
  <si>
    <t>prosinac</t>
  </si>
  <si>
    <t>2016.</t>
  </si>
  <si>
    <t>2017.</t>
  </si>
  <si>
    <t>*Objekti (provjera)</t>
  </si>
  <si>
    <t>Izbjegnute emisije stakleničkih plinova</t>
  </si>
  <si>
    <t>Cijena CO2</t>
  </si>
  <si>
    <t>Cijena troškova odlaganja</t>
  </si>
  <si>
    <t>STRUKTURA PLANIRANOG ULAGANJA PO GODINAMA</t>
  </si>
  <si>
    <t xml:space="preserve">OPERATIVNI PRIHODI I TROŠKOVI PROJEKTA </t>
  </si>
  <si>
    <t>Glavni elementi i parametri</t>
  </si>
  <si>
    <t>Red.br.</t>
  </si>
  <si>
    <t>Vrijednost</t>
  </si>
  <si>
    <t>Naziv stavke</t>
  </si>
  <si>
    <t xml:space="preserve">U NIZE NAVEDENU TABLICU UNESITE SVE TROŠKOVE ULAGANJA SUKLADNO PRIHVATLJIVOSTI TEMELJEM OVOG POZIVA  I DINAMICI NASTAJANJA </t>
  </si>
  <si>
    <t>Ostale koristi  (navesti po potrebi)</t>
  </si>
  <si>
    <t>EKONOMSKA STOPA POVRATA ULAGANJA</t>
  </si>
  <si>
    <t>Naziv radnog mjesta</t>
  </si>
  <si>
    <t>Radno mjesto</t>
  </si>
  <si>
    <t>stručna sprema</t>
  </si>
  <si>
    <t>broj radnika</t>
  </si>
  <si>
    <t>kvalifikacijska struktura</t>
  </si>
  <si>
    <t>broj radnika u 1. smjeni</t>
  </si>
  <si>
    <t>broj radnika u 2. smjeni</t>
  </si>
  <si>
    <t>broj radnika u 3. smjeni</t>
  </si>
  <si>
    <t>U niže navedenu tablicu unesite sve troškove predmeta ulaganja po godinama planirane implementacije. Pri popunjavanju uzmite u obzir stavke koje ste definirali u prethodnom radnom listu.  Za niže navedene troškove definiran je maksimalno prihvatljiv trošak za svaku navedenu stavku u postotku kapitalnih ulaganja (gradnja i opremanje).</t>
  </si>
  <si>
    <t>ULAZNI PARAMETRI PROJEKTA</t>
  </si>
  <si>
    <t>Predviđeni broj radnika po planiranim smjenama rada:</t>
  </si>
  <si>
    <t>Predviđeni godišnji režijski troškovi:</t>
  </si>
  <si>
    <t>Opis troška</t>
  </si>
  <si>
    <t>4.1.</t>
  </si>
  <si>
    <t>4.2.</t>
  </si>
  <si>
    <t>4.3.</t>
  </si>
  <si>
    <t xml:space="preserve">Gorivo </t>
  </si>
  <si>
    <t xml:space="preserve">Ostala pripadna infrastruktura: odvodnja oborinskih voda, električne instalacije, vodoopskrbni sustav, kanalizacijski sustav itd. </t>
  </si>
  <si>
    <t>Procjena ulaganja u objekte i pripadajuću  infrastrukturu:</t>
  </si>
  <si>
    <t>Planirani početak operativnog rada sortirnice</t>
  </si>
  <si>
    <t>*Ukupna vrijednosti ulaganja po godinama treba financijski odgovarati vrijednostima iskazanim u niže navedenoj tablici Izvori financiranja po godinama i tablici ulaganja iskazanoj u radnom listu "Investicijski troškovi"</t>
  </si>
  <si>
    <t>TROŠKOVI ULAGANJA PO GODINAMA*</t>
  </si>
  <si>
    <t>Ostali troškovi</t>
  </si>
  <si>
    <t xml:space="preserve">Temeljem unesenih inputa u prethodnim radnim listovima ova tablica izračunava Financijsku rentabilnost ukupne investicije. Kada je Interna stopa rentabilnosti (FRR) manja od primijenjene diskontne stope (ili ako je FNPV investicije negativna), tada prihodi koje će projekt ostvariti, neće biti dostatni da pokriju troškove projekta, te je projektu potrebno financiranje iz sredstava EU. </t>
  </si>
  <si>
    <t>Pomoćna tablica za izračun emisija CO2:</t>
  </si>
  <si>
    <t>Faktori emisije</t>
  </si>
  <si>
    <t>Ostala oprema</t>
  </si>
  <si>
    <t>Ukupno tehnološka i ostala oprema:</t>
  </si>
  <si>
    <t>RED. BR.</t>
  </si>
  <si>
    <t>FNPVC</t>
  </si>
  <si>
    <t>SADRŽAJ</t>
  </si>
  <si>
    <t>OPIS</t>
  </si>
  <si>
    <t>Polja koja je potrebno popuniti</t>
  </si>
  <si>
    <t>FNPVK</t>
  </si>
  <si>
    <t>Ulazni parametri projekta</t>
  </si>
  <si>
    <t>Operativni P&amp;T</t>
  </si>
  <si>
    <t>EU Doprinos</t>
  </si>
  <si>
    <t>Izvori financiranja</t>
  </si>
  <si>
    <t>Financijska održivost</t>
  </si>
  <si>
    <t>Ekonomska  analiza</t>
  </si>
  <si>
    <t>POJEDNOSTAVLJENI MODEL IZRAČUNA  TROŠKOVA I KORISTI  PROJEKTA  (CBA)</t>
  </si>
  <si>
    <t>*Oprema (provjera)</t>
  </si>
  <si>
    <t>Procjena ulaganja u tehnološku i ostalu opremu:</t>
  </si>
  <si>
    <t>Ukupno objekti i pripadajuća infrastruktura:</t>
  </si>
  <si>
    <t>UNESITE NAZIV VAŠEG PROJEKTA</t>
  </si>
  <si>
    <t>Ovaj radni list računa CBA rezultate povrata na ukupno ulaganja temeljm podataka unešenih u prethodne radne listove.</t>
  </si>
  <si>
    <t>U ovaj radni list potrebni je unijeti prihvatljive i neprihvatljive troškove projekta kao i izvore financiranja vlasittog učešća u investiciji.</t>
  </si>
  <si>
    <t>U ovom radnom listu  iskazana je kalkulacija ekonomske stope povrata ulaganja. Za definiranje ekonomskih koristi uzete su slijedeće koristi: Izbjegnuti troškovi odlaganja otpada te izbjegnute emisije stakleničkih plinova. Pri pretvaranju financijskih troškova u ekonomske, potrebno je da definirate konverzijske faktore (ako je primjenjivo). Ukupni rezultat ekonomske analize troškova i koristi treba pokazati pozitivan rezultat za projekt u kojem je postignuta ekonomska stopa povrata viša od diskontne stope, te pozitivna neto sadašnja vrijednost.</t>
  </si>
  <si>
    <t>U ovom radnom listu potrebno je definirati plan dinamike ulaganja po vrsti troška i godini nastajanja.</t>
  </si>
  <si>
    <t>Ovaj radni list računa kalkulaciju Točke pokrića te se provodi izračun EU stope sufinanciranja.</t>
  </si>
  <si>
    <t>Ovaj radni list računa CBA rezultate povrata na nacionalni kapital temeljm podataka unešenih u prethodne radne listove i podataka unešenih u predmetni radni list.</t>
  </si>
  <si>
    <t>Ovaj radni list prikazuje Financijsku održivost projekta. Financijska održivost projekta potvrđena je ako je kumulativni neto novčani tok pozitivan tijekom cijelog vremenskog  perioda. Pozitivan kumulativni neto novčani tok tijekom cijelog vremenskog razdoblja potvrđuje da je projekt financijski održiv.</t>
  </si>
  <si>
    <t>U ovom radnom listu potrebno je definirati sve tehničke i operativne podatke o vašem projektu.</t>
  </si>
  <si>
    <t xml:space="preserve">U ovaj radni list potrebno je unijeti sve planirane operativne prihode i operativne rashode projekta.  </t>
  </si>
  <si>
    <t>"Ostalo"</t>
  </si>
  <si>
    <t>U niže navedenu tablicu unesite procjenu troškova ulaganja (prema projektnoj dokumentaciji) za planiranu tehnološku i ostalu opremu sortirnice. Pri definiranju predmetnih ulaganja  svakako vodite računa na stavku PDV-a. Naime, ukoliko za vašu investiciju PDV nije povrativa stavka, tada predmetni PDV iskažite u niže navedenoj tablici kako bi se u Financijskoj analizi uzela u obzir investicijska vrijednost s PDV-om. S druge strane vodite računa da predmetni PDV na investicijske troškove bude eliminiran u ekonomskoj analizi adekvatnim faktorom konverzije.</t>
  </si>
  <si>
    <t>Kontejner zapremine 10-14 m3</t>
  </si>
  <si>
    <t>Kontejner zapremine 6-8m3</t>
  </si>
  <si>
    <t>Mosna vaga nosivosti prema projektu (30t-80t)</t>
  </si>
  <si>
    <t>U niže navedene tablice unesite procjenu operativnih troškova vezanih za prvu godinu operativnog rada sortirnice. Plaće radnika iskazuju se u iznosu bruto 2. Budući da u trenutku predaje projektne prijave neće biti definiran pravni subjekt koji će po realizaciji ulaganja upravljati sortirnicom, sukladno očekivanom definirajte da li će PDV na operativne troškove biti povrativ. Ukoliko očekujete da će PDV na operativne troškove biti povrativ tada predmetni isključite iz niže navedenih tablica kao i budućih novčanih tokova.</t>
  </si>
  <si>
    <t>instalirana snaga (kW) za el. energiju</t>
  </si>
  <si>
    <t>potrošnja (kWh/god) za el. energiju</t>
  </si>
  <si>
    <t>Financijska analiza je alat koji se koristi da bi se predvidjela sredstva za pokrivanje investicijskih troškova i koristi se od strane investitora ili nositelja projekta, kako bi se utvrdila financijska održivost projekta tijekom vremenskog razdoblja projekta. Financijska održivost projekta potvrđena je ako je kumulativni neto novčani tok pozitivan tijekom cijelog vremenskog  perioda. Pozitivan kumulativni neto novčani tok tijekom cijelog vremenskog  razdoblja potvrđuje da je projekt financijski održiv.</t>
  </si>
  <si>
    <r>
      <t xml:space="preserve">Bez obzira na model upravljanja konsolidirana analiza treba biti izvršena kako bi se izračunala ukupna profitabilnost investicije. Rezultat će biti uspoređen s financijskom diskontnom stopom kako bi se osiguralo da projekt nije prekomjerno financiran.Povrat na nacionalni kapital se izračunava uzevši u obzir kao odljeve: operativne troškove; nacionalni kapitalni doprinos projektu; financijske izvore iz zajmova </t>
    </r>
    <r>
      <rPr>
        <b/>
        <sz val="8"/>
        <rFont val="Arial"/>
        <family val="2"/>
      </rPr>
      <t>u vrijeme kada je planirano njihovo vraćanje obveze prema kreditoru.</t>
    </r>
  </si>
  <si>
    <t>Papir+Karton</t>
  </si>
  <si>
    <t>Tzv. shadow price u EUR (shadow price prema https://ec.europa.eu/regional_policy/en/information/publications/guides/2021/economic-appraisal-vademecum-2021-2027-general-principles-and-sector-applications)</t>
  </si>
  <si>
    <t>PRIHOD</t>
  </si>
  <si>
    <t>KOLIČINA TONA</t>
  </si>
  <si>
    <t>Izdvojeni otpad/material za daljnju prodaju (pripremljen za recikliranje)</t>
  </si>
  <si>
    <t>a) Troškovi vanjskih (konzultantskih) usluga vezani uz pripremu i izradu projektno-tehničke dokumentacije potrebne za prijavu projektnog prijedloga, troškovi pripreme i izrade potrebne projektno-tehničke dokumentacije i troškovi komunalnih i vodnih doprinosa u svrhu ishođenja lokacijske i građevinske dozvole</t>
  </si>
  <si>
    <t xml:space="preserve">b) Troškovi usluga vezani uz uslugu pripreme i provedbe postupaka javne nabave radova, usluga i roba za gradnju postrojenja za sortiranje; </t>
  </si>
  <si>
    <t>j) Informiranje i vidljivost</t>
  </si>
  <si>
    <t>Kumulativni iznos troškova usluge stručnog nadzora građenja, projektantskog nadzora i trošak usluge koordinatora zaštite na radu (koordinator II) su prihvatljivi u maksimalnom iznosu do 4% ukupno prihvatljivih troškova za izvođenje radova i/ili opremanje.</t>
  </si>
  <si>
    <t>d) Objekti</t>
  </si>
  <si>
    <t>e) Oprema</t>
  </si>
  <si>
    <t>f) Usluge stručnog nadzora i koordinatora II</t>
  </si>
  <si>
    <t>g) Usluga projektantskog nadzora</t>
  </si>
  <si>
    <t>h) Usluge upravljanja projektom</t>
  </si>
  <si>
    <t>i) Usluga upravljanja projektom prema zakonu</t>
  </si>
  <si>
    <t>c)Troškovi radova vezanih za priključenje na komunalnu infrastrukturu (vanjska infrastruktura)i osiguranje pristupne ceste isključivo za potrebe postrojenja za sortiranje odvojeno sakupljenog komunalnog otpada;</t>
  </si>
  <si>
    <t>Nepredviđeni troškovi (contingency)</t>
  </si>
  <si>
    <t>Polja formula i sl. - nemojte mijenjati osim ako je nužno jer su vezana za pojedine radne listove i međusobno u radnim listovima</t>
  </si>
  <si>
    <t>Papir</t>
  </si>
  <si>
    <t>Metali</t>
  </si>
  <si>
    <t>Izbjegnuti troškovi odlaganja otpada</t>
  </si>
  <si>
    <t>Stopa sufinanciranja za prioritetnu os (%)- zadano pozivom i fiksna vrijednost (iznos)</t>
  </si>
  <si>
    <t>Efikasnost razdvajanja (%)</t>
  </si>
  <si>
    <t>Planirana količina odvojeno sakupljenog otpada koja ulazi na sortirnicu radi sortiranja- tone/god</t>
  </si>
  <si>
    <t>Papir + Karton (uključujući ambalažu od papira i kartona)</t>
  </si>
  <si>
    <t xml:space="preserve"> mjesečni trošak bruto plaće / radniku (EUR)</t>
  </si>
  <si>
    <t>ukupni trošak (EUR/god)</t>
  </si>
  <si>
    <t>Materijali predviđeni za sortiranje (suhi reciklati komunalnog otpada)</t>
  </si>
  <si>
    <t>Tablica efikasnosti razdvajanja otpada u sortirnici i prodajna jedinična cijena sortiranog materijala u EUR/tona</t>
  </si>
  <si>
    <t>Prodajna jedinična cijena (EUR/t)- bez PDV-a</t>
  </si>
  <si>
    <t>Planirana količina odvojeno sakupljenog otpada koja ulazi na sortirnicu radi sortiranja</t>
  </si>
  <si>
    <t xml:space="preserve">Ukupno količina u t/god/Ukupni prihod u EUR </t>
  </si>
  <si>
    <t>U niže navedenu tablicu unesite procjenu troškova ulaganja (prema projektnoj dokumentaciji) za planiranu tehnološku i ostalu opremu sortirnice. Pri definiranju predmetnih ulaganja  svakako vodite računa na stavku PDV-a. Naime, ukoliko za vašu investiciju PDV nije povrativa stavka, tada vrijednost ulaganja u tehnološku i ostalu opremu se iskazuje s PDV-om kako bi se u investicjskim troškovima uzela u obzir investicijska vrijednost s PDV-om. S druge strane vodite računa da predmetni PDV na investicijske troškove bude eliminiran u ekonomskoj analizi adekvatnim faktorom konverzije.</t>
  </si>
  <si>
    <t>b. Gorivo za pogon vozila na sortirnici (utovarivač, kamion, viličar, itd.)</t>
  </si>
  <si>
    <t>PROJEKTNE GODINE</t>
  </si>
  <si>
    <t>INVESTICIJSKI TROŠKOVI PROJEKTA  (TROŠKOVI ULAGANJA)</t>
  </si>
  <si>
    <t>ukupna cijena (EUR)</t>
  </si>
  <si>
    <t>jed. cijena (EUR)</t>
  </si>
  <si>
    <t>UKUPNI OPERATIVNI TROŠKOVI (EUR)</t>
  </si>
  <si>
    <t>UKUPNO OPERATIVNI PRIHODI (EUR)</t>
  </si>
  <si>
    <t>NETO NOVČANI TIJEK (UKUPNI PRILJEVI-UKUPNI ODLJEVI)</t>
  </si>
  <si>
    <t>Ukupni troškovi ulaganja (EUR, nediskontirani)_bez nepredviđenih troškova</t>
  </si>
  <si>
    <t>Ukupni troškovi ulaganja (EUR, diskontirani)_bez nepredviđenih troškova</t>
  </si>
  <si>
    <t>Prihodi (EUR, diskontirani)</t>
  </si>
  <si>
    <t>Operativni troškovi (EUR, diskontirani)</t>
  </si>
  <si>
    <t>UKUPNI PRILJEVI (EUR)</t>
  </si>
  <si>
    <t>UKUPNI ODLJEVI (EUR)</t>
  </si>
  <si>
    <t>NETO NOVČANI TIJEK- UKUPNI PRILJEVI - UKUPNI ODLJEVI</t>
  </si>
  <si>
    <t>Kumulativni iznos troškova dobiven zbrojem iznosa pojedinih troškova pod a), b), h) i j) je prihvatljiv u maksimalnom iznosu do 5% ukupno prihvatljivih troškova za izvođenje radova i/ili opremanje ili u maksimalnom iznosu od  266.000,00 EUR u slučaju da 5% ukupno prihvatljivih kumulativnih troškova projekta iznosi više od  266.000,00 EUR.</t>
  </si>
  <si>
    <t>5% ili max. 266.000,00 EUR</t>
  </si>
  <si>
    <t>Jedinični troškovi zbrinjavanja ostatnog otpada nakon sortiranja u EUR/toni</t>
  </si>
  <si>
    <t>Projektne godine (prva projektna godina odgovara kalendarskoj godini navedenoj u Radnom listu Investicijski troškovi kao godina u ćeliji Početak provedbe projekta).</t>
  </si>
  <si>
    <t>Projektne godine</t>
  </si>
  <si>
    <t>Radnici</t>
  </si>
  <si>
    <t>UKUPNO RADNICI</t>
  </si>
  <si>
    <t>Ukupno (Prihvatljivi i Neprihvatljivi troškovi)</t>
  </si>
  <si>
    <t>Predviđene mjesečne plaće i ukupni mjesečni trošak rada:</t>
  </si>
  <si>
    <t>Kalendarska godina koja je označena kao početak provedbe projekta se uzima kao prva projektna godina u analizi.</t>
  </si>
  <si>
    <t>ukupni mjesečni trošak rada (EUR)</t>
  </si>
  <si>
    <t>Neto prihod = prihodi – operativni troškovi + ostatak vrijednosti projekta (EUR, diskontirana) = (7) – (8) + (6)</t>
  </si>
  <si>
    <t>Ostatak vrijednosti projekta (EUR, nediskontirana)</t>
  </si>
  <si>
    <t>Ostatak vrijednosti projekta (EUR diskontirana)</t>
  </si>
  <si>
    <t>Ostatak vrijednosti projekta (rezidualna vrijednost)</t>
  </si>
  <si>
    <t>POMOĆNA TABLICA ZA IZRAČUN OSTATAKA VRIJEDNOSTI PROJEKTA (REZIDUALNE VRIJEDNOSTI) I DEFINIRANJE VIJEKA TRAJANJA IMOVINE ZA POTREBE OBNAVLJANJA ISTE</t>
  </si>
  <si>
    <r>
      <t xml:space="preserve">U niže navedenu tablicu unesite procjenu keficijente efikasnosti razdvajanja u % (uz predifinirane min i max vrijednsoti) za pojedini suhi reciklat koji ulazi u sortirnicu i planiranu prodajnu jediničnu cijena sortiranog materijala </t>
    </r>
    <r>
      <rPr>
        <u/>
        <sz val="10"/>
        <rFont val="Arial"/>
        <family val="2"/>
      </rPr>
      <t>u sortirnici za daljnu prodaju u prvoj godini operativnog rada sortirnice.</t>
    </r>
    <r>
      <rPr>
        <sz val="10"/>
        <rFont val="Arial"/>
        <family val="2"/>
      </rPr>
      <t xml:space="preserve"> Prodajna jedinična cijena se radi jednostavnosti prilikom izračuna uzima kao konstanta i neto vrijednost (bez PDV-a) uz pretpostavku da su kupci u sustavu PDV-a.</t>
    </r>
  </si>
  <si>
    <t xml:space="preserve">IZRAČUN EU DOPRINOSA iz NPOO-a, tj. bespovratnih sredstava koje Prijavitelj traži u Tablici -Izvori financiranja (EUR) koja se nalazi u Obrascu 1-Prijavnom obrascu </t>
  </si>
  <si>
    <r>
      <t xml:space="preserve">UKUPNE EKONOMSKE KORISTI </t>
    </r>
    <r>
      <rPr>
        <sz val="8"/>
        <rFont val="Verdana"/>
        <family val="2"/>
        <charset val="238"/>
      </rPr>
      <t>(izbjegnuti troškovi odlaganja+izbjegnute emisije stakleničkih plinova+ostale koristi)</t>
    </r>
  </si>
  <si>
    <r>
      <t xml:space="preserve">UKUPNO EKONOMSKI OPERATIVNI TROŠKOVI </t>
    </r>
    <r>
      <rPr>
        <sz val="8"/>
        <rFont val="Verdana"/>
        <family val="2"/>
        <charset val="238"/>
      </rPr>
      <t>(troškovi radnika, goriva, plina,…zbrinjavanja ostatnog otpada nakon sortiranja)</t>
    </r>
  </si>
  <si>
    <t xml:space="preserve">RADNI LISTOVI NISU ZAKLJUČANI!                                                     LEGENDA (za sve radne listove) </t>
  </si>
  <si>
    <t>Ostatak vrijednosti projekta (rezidualna vrijednost)- obvezno unijeti iznos u zadnjoj projektnoj godini</t>
  </si>
  <si>
    <t>NETO NOVČANI TIJEK (EUR)=UKUPNI OPERATIVNI PRIHODI-UKUPNI OPERATIVNI TROŠKOVI</t>
  </si>
  <si>
    <t xml:space="preserve">Troškovi odrzavanja </t>
  </si>
  <si>
    <t>Prihodi (operativni)</t>
  </si>
  <si>
    <t>U niže navedenoj tablici iskazana je kalkulacija ekonomske stope povrata ulaganja. Za definiranje ekonomskih koristi vašeg projekta uzete su slijedeće koristi: Izbjegnuti troškovi odlaganja otpada, te izbjegnute emisije stakleničkih plinova. Pri pretvaranju financijskih troškova u ekonomske, definirajte konverzijske faktore (ako je primjenjivo). Ukupni rezultat ekonomske analize troškova i koristi treba pokazati pozitivan rezultat za projekt u kojem je postignuta ekonomska stopa povrata (ERR) viša od diskontne stope, te pozitivna neto sadašnja vrijednost (ENPV).</t>
  </si>
  <si>
    <r>
      <t xml:space="preserve">Nepredviđeni troškovi </t>
    </r>
    <r>
      <rPr>
        <b/>
        <sz val="6"/>
        <rFont val="Verdana"/>
        <family val="2"/>
        <charset val="238"/>
      </rPr>
      <t>(vidi napomenu)</t>
    </r>
  </si>
  <si>
    <t>Napomena:</t>
  </si>
  <si>
    <t>Godine i mjesece izabrati iz padajuće izbornika kada označite ćeliju godine i mjeseca.</t>
  </si>
  <si>
    <t>Kod izračuna ostatka vrijednosti projekta (rezidualne vrijednosti) u slučajevima kada je vremenski period analize  (referentno razdoblje) projekta jednak ekonomsku vijeku trajanja projekta dopušten je izračun rezidualne vrijednosti projekta (imovina koja ima ekonomsku vrijednost ili se može prodati) na osnovu standardnog računovodstvenog  izračuna amortizacije imovine. U ovoj CBA pretpostavljen je referenti period od 20 godina te uključuje razdoblje provedbe projekta   i period korištenja izgrađene i opremljene sortirnice i opreme. Obvezno unijeti iznos u zadnjoj godini vremenskog perioda analize.</t>
  </si>
  <si>
    <t>Ukupni prihvatljivi troškovi (EUR, nediskontirani) upisati pod Ukupni prihvatljivi troškovi  u Tablici Izvori financiranja u Prijavnom obrascu- Obrascu 1</t>
  </si>
  <si>
    <t>Intenzitet potpore =(13)*(15)-  u Tablici Izvori financiranja u Prijavnom obrascu- Obrascu 1</t>
  </si>
  <si>
    <t>Ukupni investicijski troškovi (a+b+..+nepredviđeni troškovi) tokom razdoblja provedbe projekta</t>
  </si>
  <si>
    <t>Troškovi koji se unose od a) do j) stavke troškova u ovoj tablici ne sadrže nepredviđene troškove. Nepredviđeni troškovi u tablici se izračunavaju kao 10 % iznos kumulativnog zbroja troškova unesenih od a) do j) za svaku godinu razdoblja provedbe projekta  i iznosi se nalaze u ćeliji  svakog  stupcu u razdoblju provedbe projekta u retku Nepredviđeni troškovi (vidi napomenu). Prilikom ispunjavanja Prijavnog obrasca- Obrazac 1 u dijelu proračuna za pojedinu stavku proračuna vodite računa da unesete pojedinu stavku s nepredviđenim troškom te usporedite i provjerite pojedinačne stavke i ukupno prihvatljive troškove  tokom razdoblja provedbe projekta s podacima iz ovog radnog lista. Nepredviđeni troškovi su prihvatljivi troškovi prilikom izračuna bespovratnih sredstava koja se mogu dodijeliti  iz NPOO.</t>
  </si>
  <si>
    <r>
      <t xml:space="preserve">U niže navedenu tablicu unesite planiranu količina odvojeno sakupljenog komunalnog otpada u tonama  koja ulazi na sortirnicu radi sortiranja za pojedinu godinu u referentnom vremenskom periodu financijske/ekonomske analize. Referentni vremenski period analize iznosi 20 godina u ovom slučaju. </t>
    </r>
    <r>
      <rPr>
        <u/>
        <sz val="11"/>
        <rFont val="Arial"/>
        <family val="2"/>
        <charset val="238"/>
      </rPr>
      <t>Taj referentni period obuhvaća razdoblje provedbe projekta</t>
    </r>
    <r>
      <rPr>
        <sz val="11"/>
        <rFont val="Arial"/>
        <family val="2"/>
        <charset val="238"/>
      </rPr>
      <t xml:space="preserve">  </t>
    </r>
    <r>
      <rPr>
        <u/>
        <sz val="11"/>
        <rFont val="Arial"/>
        <family val="2"/>
        <charset val="238"/>
      </rPr>
      <t>i vrijeme operativnog rada (uporabe) postrojenja - sortirnice</t>
    </r>
    <r>
      <rPr>
        <sz val="11"/>
        <rFont val="Arial"/>
        <family val="2"/>
        <charset val="238"/>
      </rPr>
      <t>.  Razdoblje provedbe projekta je vrijeme od početka provedbe aktivnosti projekta do završetka provedbe aktvnosti projekta kako je navedeno u točki 8.1 Uputa za prijavitelje te uz to povezane opće zahtjeve na prihvatljivost troškova/izdataka za provedu projekta iz točke 4.8 Uputa za prijavitelje.</t>
    </r>
    <r>
      <rPr>
        <b/>
        <u/>
        <sz val="11"/>
        <rFont val="Arial"/>
        <family val="2"/>
        <charset val="238"/>
      </rPr>
      <t>Prilikom unosa planiranih količina odvojeno sakupljenog komunalnog otpada koja ulazi na sortirnicu radi sortiranja- tone/god vodite računa da upis količina koje ulaze u sortirnicu počinje u projektnoj godini u kojoj počinje operativni rad. Početak operativnog rada sortirnice se unosi i vidljiv je u Radnom listu Investijski troškovi - Planirani početak operativnog rada sortirnice.</t>
    </r>
  </si>
  <si>
    <t>Završetak provedbe projekta (završetak provedbe aktivnosti)</t>
  </si>
  <si>
    <t>Početak provedbe projekta (početak provedbe aktivnosti)</t>
  </si>
  <si>
    <t>U niže navedene rubrike unesite planirani početak aktivnosti i završetak provedbe planiranih aktivnosti projekta (razdoblje provedbe projekta) te planirani početak operativnog rada (uporabe sortirnice. Potrebno je voditi računa da je vrijeme u kojem se realizira investicijsko ulaganje uključuje vrijeme provedbe projekta (vrijeme provedbe projekta je definirano u točki 8.1 Uputa za prijavitelje te uz to povezane opće zahtjeve na prihvatljivost troškova/izdataka za provedu projekta iz točke 4.8 Uputa za prijavitelje) te vijeme operativnog rada (uporabe) sortirnice.</t>
  </si>
  <si>
    <r>
      <t xml:space="preserve">Operativne naknade za obradu odvojeno sakupljenog otpada u sortirnici (razlika prihoda od prodaje otpada spremnog za recikliranje i troškova poslovanja sortiranja)- </t>
    </r>
    <r>
      <rPr>
        <u/>
        <sz val="8"/>
        <rFont val="Arial"/>
        <family val="2"/>
        <charset val="238"/>
      </rPr>
      <t>samo u vremenu operativnog rada (uporabe) sortirnice.</t>
    </r>
  </si>
  <si>
    <t>EU doprinos (EUR) iz NPOO-a  = (12)*(16)- Bespovratna sredstva u Tablici Izvori financiranja u Prijavnom obrascu- Obrascu 1 koja Prijavitelj traži (iznos dobiven umnoškom inteziteta potpore u decimalnom obliku i ukupnih nediskontiranih prihvatljivih troškova)</t>
  </si>
  <si>
    <t>UKUPNI INVESTICIJSKI TROŠKOVI (TROŠKOVI ULAGANJA)-uključuju i nepredviđene</t>
  </si>
  <si>
    <t>Investicijski troškovi (bez nepredviđenih)</t>
  </si>
  <si>
    <r>
      <t xml:space="preserve">UKUPNI EKONOMSKI INVESTICIJSKI TROŠKOVI </t>
    </r>
    <r>
      <rPr>
        <sz val="8"/>
        <rFont val="Verdana"/>
        <family val="2"/>
        <charset val="238"/>
      </rPr>
      <t>(investicijski+zamjena opreme+rezidualna vrijednsot projekta)</t>
    </r>
  </si>
  <si>
    <t>Niže navedena tablica prikazuje operativne prihode i troškove projekta. Podaci o planiranom prihodu projekta izračunati su temeljem podataka o količini odvojeno sakupljenog otpada pripremljenog za recikliranje u sortirnice  i jediničnim cijenama prenešenih iz radnog lista "Ulazni parametri projekta" koji ste prethodno unijeli te operativne naknade za obradu odvojeno sakupljenog otpada u sortirnici. Podatke vezane za planirane godišnje operativne troškove unesite sukladno planiranom.</t>
  </si>
  <si>
    <t>Prihvatljivi troškovi za izračun stope jaza  = Ukupni troškovi ulaganja (EUR, diskontirani)_bez bepredviđenih troškova – neto prihod  (EUR , diskontirani) =  (4) – (9)</t>
  </si>
  <si>
    <r>
      <t>Cijena u EUR/toni (vrijednosti su u retku Jedinični troškovi zbrinjavanja ostatnog otpada nakon sortiranja u EUR/toni u Radnom listu Operativni P&amp;T)</t>
    </r>
    <r>
      <rPr>
        <b/>
        <u/>
        <sz val="7"/>
        <rFont val="Arial"/>
        <family val="2"/>
        <charset val="238"/>
      </rPr>
      <t>- obvezno unijeti vrijednosti</t>
    </r>
  </si>
  <si>
    <r>
      <t>UKUPNI EKONOMSKI TROŠKOVI</t>
    </r>
    <r>
      <rPr>
        <sz val="8"/>
        <rFont val="Verdana"/>
        <family val="2"/>
        <charset val="238"/>
      </rPr>
      <t xml:space="preserve"> (ekonomski operativni+ekonomski investicijski+ vanjski troškovi-externalities)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</si>
</sst>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kn&quot;;[Red]\-#,##0.00\ &quot;kn&quot;"/>
    <numFmt numFmtId="43" formatCode="_-* #,##0.00_-;\-* #,##0.00_-;_-* &quot;-&quot;??_-;_-@_-"/>
    <numFmt numFmtId="164" formatCode="#,##0.00\ &quot;€&quot;;[Red]\-#,##0.00\ &quot;€&quot;"/>
    <numFmt numFmtId="165" formatCode="0.0%"/>
    <numFmt numFmtId="166" formatCode="#,##0.0"/>
    <numFmt numFmtId="167" formatCode="_-* #,##0_-;\-* #,##0_-;_-* &quot;-&quot;??_-;_-@_-"/>
    <numFmt numFmtId="168" formatCode="0.0000000%"/>
  </numFmts>
  <fonts count="64" x14ac:knownFonts="1">
    <font>
      <sz val="10"/>
      <name val="Arial"/>
    </font>
    <font>
      <sz val="10"/>
      <name val="Arial"/>
      <family val="2"/>
      <charset val="238"/>
    </font>
    <font>
      <b/>
      <sz val="8"/>
      <name val="Verdana"/>
      <family val="2"/>
    </font>
    <font>
      <sz val="10"/>
      <name val="Verdana"/>
      <family val="2"/>
    </font>
    <font>
      <sz val="8"/>
      <name val="Verdana"/>
      <family val="2"/>
    </font>
    <font>
      <b/>
      <sz val="9"/>
      <name val="Verdana"/>
      <family val="2"/>
    </font>
    <font>
      <b/>
      <sz val="9.5"/>
      <name val="Verdana"/>
      <family val="2"/>
    </font>
    <font>
      <b/>
      <sz val="10"/>
      <name val="Verdana"/>
      <family val="2"/>
    </font>
    <font>
      <sz val="10"/>
      <name val="Arial"/>
      <family val="2"/>
      <charset val="238"/>
    </font>
    <font>
      <sz val="8"/>
      <name val="Arial"/>
      <family val="2"/>
      <charset val="238"/>
    </font>
    <font>
      <sz val="12"/>
      <name val="Times New Roman"/>
      <family val="1"/>
    </font>
    <font>
      <b/>
      <sz val="10"/>
      <name val="Arial"/>
      <family val="2"/>
      <charset val="238"/>
    </font>
    <font>
      <sz val="9"/>
      <name val="Arial"/>
      <family val="2"/>
      <charset val="238"/>
    </font>
    <font>
      <sz val="9"/>
      <color indexed="81"/>
      <name val="Tahoma"/>
      <family val="2"/>
      <charset val="238"/>
    </font>
    <font>
      <b/>
      <sz val="9"/>
      <color indexed="81"/>
      <name val="Tahoma"/>
      <family val="2"/>
      <charset val="238"/>
    </font>
    <font>
      <sz val="6"/>
      <name val="Arial"/>
      <family val="2"/>
      <charset val="238"/>
    </font>
    <font>
      <b/>
      <sz val="6"/>
      <name val="Arial"/>
      <family val="2"/>
    </font>
    <font>
      <b/>
      <sz val="6"/>
      <name val="Verdana"/>
      <family val="2"/>
    </font>
    <font>
      <sz val="6"/>
      <name val="Verdana"/>
      <family val="2"/>
    </font>
    <font>
      <b/>
      <i/>
      <sz val="8"/>
      <name val="Arial"/>
      <family val="2"/>
      <charset val="238"/>
    </font>
    <font>
      <i/>
      <sz val="10"/>
      <name val="Arial"/>
      <family val="2"/>
      <charset val="238"/>
    </font>
    <font>
      <sz val="6"/>
      <name val="Verdana"/>
      <family val="2"/>
      <charset val="238"/>
    </font>
    <font>
      <sz val="10"/>
      <name val="Arial"/>
      <family val="2"/>
    </font>
    <font>
      <b/>
      <sz val="6"/>
      <name val="Verdana"/>
      <family val="2"/>
      <charset val="238"/>
    </font>
    <font>
      <b/>
      <sz val="6"/>
      <name val="Arial"/>
      <family val="2"/>
      <charset val="238"/>
    </font>
    <font>
      <b/>
      <sz val="11"/>
      <color theme="1"/>
      <name val="Calibri"/>
      <family val="2"/>
      <charset val="238"/>
      <scheme val="minor"/>
    </font>
    <font>
      <sz val="6"/>
      <color rgb="FFFF0000"/>
      <name val="Arial"/>
      <family val="2"/>
      <charset val="238"/>
    </font>
    <font>
      <b/>
      <sz val="6"/>
      <color rgb="FFFF0000"/>
      <name val="Verdana"/>
      <family val="2"/>
    </font>
    <font>
      <sz val="6"/>
      <name val="Arial"/>
      <family val="2"/>
    </font>
    <font>
      <sz val="8"/>
      <name val="Arial"/>
      <family val="2"/>
    </font>
    <font>
      <b/>
      <sz val="8"/>
      <name val="Arial"/>
      <family val="2"/>
    </font>
    <font>
      <sz val="6"/>
      <color theme="1"/>
      <name val="Verdana"/>
      <family val="2"/>
    </font>
    <font>
      <b/>
      <sz val="6"/>
      <color theme="1"/>
      <name val="Verdana"/>
      <family val="2"/>
    </font>
    <font>
      <b/>
      <u/>
      <sz val="6"/>
      <name val="Verdana"/>
      <family val="2"/>
    </font>
    <font>
      <sz val="12"/>
      <name val="Arial"/>
      <family val="2"/>
    </font>
    <font>
      <b/>
      <i/>
      <sz val="8"/>
      <name val="Arial"/>
      <family val="2"/>
    </font>
    <font>
      <b/>
      <sz val="10"/>
      <color theme="1"/>
      <name val="Arial"/>
      <family val="2"/>
      <charset val="238"/>
    </font>
    <font>
      <b/>
      <sz val="10"/>
      <color theme="0"/>
      <name val="Arial"/>
      <family val="2"/>
    </font>
    <font>
      <u/>
      <sz val="10"/>
      <color theme="10"/>
      <name val="Arial"/>
      <family val="2"/>
    </font>
    <font>
      <sz val="9"/>
      <name val="Calibri"/>
      <family val="2"/>
      <charset val="238"/>
      <scheme val="minor"/>
    </font>
    <font>
      <sz val="10"/>
      <color theme="0"/>
      <name val="Arial"/>
      <family val="2"/>
    </font>
    <font>
      <b/>
      <u/>
      <sz val="10"/>
      <color rgb="FF0070C0"/>
      <name val="Arial"/>
      <family val="2"/>
    </font>
    <font>
      <b/>
      <sz val="10"/>
      <name val="Calibri"/>
      <family val="2"/>
      <scheme val="minor"/>
    </font>
    <font>
      <sz val="6"/>
      <color theme="0"/>
      <name val="Arial"/>
      <family val="2"/>
      <charset val="238"/>
    </font>
    <font>
      <b/>
      <sz val="8"/>
      <name val="Arial"/>
      <family val="2"/>
      <charset val="238"/>
    </font>
    <font>
      <sz val="11"/>
      <name val="Arial"/>
      <family val="2"/>
      <charset val="238"/>
    </font>
    <font>
      <b/>
      <sz val="11"/>
      <color theme="1"/>
      <name val="Arial"/>
      <family val="2"/>
      <charset val="238"/>
    </font>
    <font>
      <b/>
      <sz val="11"/>
      <name val="Arial"/>
      <family val="2"/>
      <charset val="238"/>
    </font>
    <font>
      <b/>
      <sz val="9"/>
      <name val="Arial"/>
      <family val="2"/>
    </font>
    <font>
      <b/>
      <sz val="10"/>
      <name val="Arial"/>
      <family val="2"/>
    </font>
    <font>
      <b/>
      <sz val="12"/>
      <color theme="1"/>
      <name val="Arial"/>
      <family val="2"/>
      <charset val="238"/>
    </font>
    <font>
      <i/>
      <sz val="12"/>
      <name val="Arial"/>
      <family val="2"/>
      <charset val="238"/>
    </font>
    <font>
      <b/>
      <sz val="12"/>
      <name val="Arial"/>
      <family val="2"/>
      <charset val="238"/>
    </font>
    <font>
      <u/>
      <sz val="10"/>
      <name val="Arial"/>
      <family val="2"/>
    </font>
    <font>
      <b/>
      <sz val="8"/>
      <color theme="1"/>
      <name val="Arial"/>
      <family val="2"/>
      <charset val="238"/>
    </font>
    <font>
      <b/>
      <u/>
      <sz val="11"/>
      <name val="Arial"/>
      <family val="2"/>
      <charset val="238"/>
    </font>
    <font>
      <b/>
      <sz val="7"/>
      <name val="Arial"/>
      <family val="2"/>
      <charset val="238"/>
    </font>
    <font>
      <sz val="8"/>
      <name val="Verdana"/>
      <family val="2"/>
      <charset val="238"/>
    </font>
    <font>
      <b/>
      <sz val="7"/>
      <name val="Verdana"/>
      <family val="2"/>
    </font>
    <font>
      <sz val="10"/>
      <color theme="1" tint="0.34998626667073579"/>
      <name val="Arial"/>
      <family val="2"/>
      <charset val="238"/>
    </font>
    <font>
      <u/>
      <sz val="11"/>
      <name val="Arial"/>
      <family val="2"/>
      <charset val="238"/>
    </font>
    <font>
      <u/>
      <sz val="8"/>
      <name val="Arial"/>
      <family val="2"/>
      <charset val="238"/>
    </font>
    <font>
      <sz val="7"/>
      <name val="Arial"/>
      <family val="2"/>
      <charset val="238"/>
    </font>
    <font>
      <b/>
      <u/>
      <sz val="7"/>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60"/>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C00000"/>
        <bgColor indexed="64"/>
      </patternFill>
    </fill>
    <fill>
      <patternFill patternType="solid">
        <fgColor theme="3" tint="0.39997558519241921"/>
        <bgColor indexed="64"/>
      </patternFill>
    </fill>
    <fill>
      <patternFill patternType="solid">
        <fgColor rgb="FF16365C"/>
        <bgColor indexed="64"/>
      </patternFill>
    </fill>
    <fill>
      <patternFill patternType="solid">
        <fgColor indexed="47"/>
        <bgColor indexed="64"/>
      </patternFill>
    </fill>
    <fill>
      <patternFill patternType="solid">
        <fgColor theme="0" tint="-0.499984740745262"/>
        <bgColor indexed="64"/>
      </patternFill>
    </fill>
    <fill>
      <patternFill patternType="solid">
        <fgColor rgb="FFFFC0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double">
        <color indexed="64"/>
      </bottom>
      <diagonal/>
    </border>
    <border>
      <left style="hair">
        <color indexed="64"/>
      </left>
      <right style="hair">
        <color indexed="64"/>
      </right>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auto="1"/>
      </left>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xf numFmtId="0" fontId="1" fillId="18" borderId="0"/>
  </cellStyleXfs>
  <cellXfs count="477">
    <xf numFmtId="0" fontId="0" fillId="0" borderId="0" xfId="0"/>
    <xf numFmtId="0" fontId="8" fillId="0" borderId="0" xfId="0" applyFont="1"/>
    <xf numFmtId="0" fontId="11" fillId="9" borderId="1" xfId="0" applyFont="1" applyFill="1" applyBorder="1" applyAlignment="1">
      <alignment horizontal="center"/>
    </xf>
    <xf numFmtId="3" fontId="0" fillId="0" borderId="1" xfId="0" applyNumberFormat="1" applyBorder="1" applyAlignment="1">
      <alignment horizontal="center"/>
    </xf>
    <xf numFmtId="3" fontId="11" fillId="9" borderId="1" xfId="0" applyNumberFormat="1" applyFont="1" applyFill="1" applyBorder="1" applyAlignment="1">
      <alignment horizontal="center"/>
    </xf>
    <xf numFmtId="3" fontId="17" fillId="2" borderId="1" xfId="0" applyNumberFormat="1" applyFont="1" applyFill="1" applyBorder="1" applyAlignment="1">
      <alignment horizontal="center" vertical="center"/>
    </xf>
    <xf numFmtId="0" fontId="15" fillId="0" borderId="0" xfId="0" applyFont="1"/>
    <xf numFmtId="0" fontId="26" fillId="0" borderId="0" xfId="0" applyFont="1"/>
    <xf numFmtId="0" fontId="24" fillId="11" borderId="1" xfId="0" applyFont="1" applyFill="1" applyBorder="1" applyAlignment="1">
      <alignment horizontal="center"/>
    </xf>
    <xf numFmtId="9" fontId="17" fillId="7" borderId="17" xfId="2" applyFont="1" applyFill="1" applyBorder="1" applyProtection="1"/>
    <xf numFmtId="3" fontId="18" fillId="0" borderId="1" xfId="0" applyNumberFormat="1" applyFont="1" applyBorder="1" applyAlignment="1">
      <alignment horizontal="right" vertical="center"/>
    </xf>
    <xf numFmtId="0" fontId="3" fillId="0" borderId="0" xfId="0" applyFont="1"/>
    <xf numFmtId="0" fontId="3" fillId="0" borderId="0" xfId="0" applyFont="1" applyAlignment="1">
      <alignment wrapText="1"/>
    </xf>
    <xf numFmtId="3" fontId="18" fillId="5" borderId="1" xfId="0" applyNumberFormat="1" applyFont="1" applyFill="1" applyBorder="1" applyAlignment="1">
      <alignment horizontal="right" vertical="center"/>
    </xf>
    <xf numFmtId="3" fontId="18" fillId="0" borderId="8" xfId="0" applyNumberFormat="1" applyFont="1" applyBorder="1" applyAlignment="1">
      <alignment horizontal="right" vertical="center"/>
    </xf>
    <xf numFmtId="3" fontId="18" fillId="0" borderId="1" xfId="0" applyNumberFormat="1" applyFont="1" applyBorder="1" applyAlignment="1">
      <alignment horizontal="right" vertical="center" wrapText="1"/>
    </xf>
    <xf numFmtId="3" fontId="17" fillId="2" borderId="1" xfId="0" applyNumberFormat="1" applyFont="1" applyFill="1" applyBorder="1" applyAlignment="1">
      <alignment horizontal="right" vertical="center" wrapText="1"/>
    </xf>
    <xf numFmtId="0" fontId="18" fillId="0" borderId="0" xfId="0" applyFont="1"/>
    <xf numFmtId="0" fontId="18" fillId="2" borderId="0" xfId="0" applyFont="1" applyFill="1"/>
    <xf numFmtId="167" fontId="18" fillId="0" borderId="1" xfId="1" applyNumberFormat="1" applyFont="1" applyBorder="1" applyAlignment="1" applyProtection="1">
      <alignment horizontal="right"/>
    </xf>
    <xf numFmtId="167" fontId="18" fillId="0" borderId="0" xfId="1" applyNumberFormat="1" applyFont="1" applyBorder="1" applyProtection="1"/>
    <xf numFmtId="167" fontId="18" fillId="0" borderId="1" xfId="1" applyNumberFormat="1" applyFont="1" applyFill="1" applyBorder="1" applyAlignment="1" applyProtection="1">
      <alignment horizontal="right" vertical="center" wrapText="1"/>
    </xf>
    <xf numFmtId="0" fontId="18" fillId="0" borderId="0" xfId="0" applyFont="1" applyAlignment="1">
      <alignment horizontal="left"/>
    </xf>
    <xf numFmtId="167" fontId="18" fillId="0" borderId="0" xfId="1" applyNumberFormat="1" applyFont="1" applyFill="1" applyBorder="1" applyAlignment="1" applyProtection="1">
      <alignment horizontal="right" vertical="center" wrapText="1"/>
    </xf>
    <xf numFmtId="3" fontId="17" fillId="0" borderId="0" xfId="0" applyNumberFormat="1" applyFont="1" applyAlignment="1">
      <alignment horizontal="right" vertical="center" wrapText="1"/>
    </xf>
    <xf numFmtId="4" fontId="18" fillId="0" borderId="0" xfId="0" applyNumberFormat="1" applyFont="1"/>
    <xf numFmtId="0" fontId="17" fillId="0" borderId="1" xfId="0" applyFont="1" applyBorder="1"/>
    <xf numFmtId="3" fontId="17" fillId="12" borderId="1" xfId="0" applyNumberFormat="1" applyFont="1" applyFill="1" applyBorder="1" applyAlignment="1">
      <alignment horizontal="center" vertical="center" wrapText="1"/>
    </xf>
    <xf numFmtId="3" fontId="17" fillId="12" borderId="29" xfId="0" applyNumberFormat="1" applyFont="1" applyFill="1" applyBorder="1"/>
    <xf numFmtId="9" fontId="17" fillId="12" borderId="29" xfId="2" applyFont="1" applyFill="1" applyBorder="1" applyProtection="1"/>
    <xf numFmtId="0" fontId="4" fillId="5" borderId="0" xfId="0" applyFont="1" applyFill="1" applyAlignment="1">
      <alignment horizontal="center"/>
    </xf>
    <xf numFmtId="0" fontId="3" fillId="5" borderId="0" xfId="0" applyFont="1" applyFill="1"/>
    <xf numFmtId="167" fontId="18" fillId="0" borderId="1" xfId="1" applyNumberFormat="1" applyFont="1" applyFill="1" applyBorder="1" applyAlignment="1" applyProtection="1">
      <alignment horizontal="right" vertical="center"/>
    </xf>
    <xf numFmtId="167" fontId="17" fillId="12" borderId="1" xfId="1" applyNumberFormat="1" applyFont="1" applyFill="1" applyBorder="1" applyAlignment="1" applyProtection="1">
      <alignment horizontal="right" vertical="center"/>
    </xf>
    <xf numFmtId="167" fontId="18" fillId="5" borderId="1" xfId="1" applyNumberFormat="1" applyFont="1" applyFill="1" applyBorder="1" applyAlignment="1" applyProtection="1">
      <alignment horizontal="right" vertical="center" wrapText="1"/>
    </xf>
    <xf numFmtId="165" fontId="17" fillId="12" borderId="29" xfId="2" applyNumberFormat="1" applyFont="1" applyFill="1" applyBorder="1" applyProtection="1"/>
    <xf numFmtId="43" fontId="17" fillId="12" borderId="29" xfId="1" applyFont="1" applyFill="1" applyBorder="1" applyProtection="1"/>
    <xf numFmtId="3" fontId="11" fillId="5" borderId="20" xfId="0" applyNumberFormat="1" applyFont="1" applyFill="1" applyBorder="1" applyAlignment="1">
      <alignment horizontal="center"/>
    </xf>
    <xf numFmtId="3" fontId="18" fillId="14" borderId="1" xfId="0" applyNumberFormat="1" applyFont="1" applyFill="1" applyBorder="1" applyAlignment="1" applyProtection="1">
      <alignment horizontal="right" vertical="center" wrapText="1"/>
      <protection locked="0"/>
    </xf>
    <xf numFmtId="0" fontId="18" fillId="14" borderId="0" xfId="0" applyFont="1" applyFill="1" applyProtection="1">
      <protection locked="0"/>
    </xf>
    <xf numFmtId="3" fontId="18" fillId="5" borderId="1" xfId="0" applyNumberFormat="1" applyFont="1" applyFill="1" applyBorder="1" applyAlignment="1">
      <alignment horizontal="right" vertical="center" wrapText="1"/>
    </xf>
    <xf numFmtId="167" fontId="18" fillId="14" borderId="1" xfId="1" applyNumberFormat="1" applyFont="1" applyFill="1" applyBorder="1" applyAlignment="1" applyProtection="1">
      <alignment horizontal="right" vertical="center" wrapText="1"/>
      <protection locked="0"/>
    </xf>
    <xf numFmtId="3" fontId="22" fillId="15" borderId="1" xfId="0" applyNumberFormat="1" applyFont="1" applyFill="1" applyBorder="1" applyAlignment="1" applyProtection="1">
      <alignment horizontal="center"/>
      <protection locked="0"/>
    </xf>
    <xf numFmtId="3" fontId="0" fillId="15" borderId="1" xfId="0" applyNumberFormat="1" applyFill="1" applyBorder="1" applyAlignment="1" applyProtection="1">
      <alignment horizontal="center"/>
      <protection locked="0"/>
    </xf>
    <xf numFmtId="3" fontId="0" fillId="15" borderId="16" xfId="0" applyNumberFormat="1" applyFill="1" applyBorder="1" applyAlignment="1" applyProtection="1">
      <alignment horizontal="center"/>
      <protection locked="0"/>
    </xf>
    <xf numFmtId="0" fontId="15" fillId="0" borderId="33" xfId="0" applyFont="1" applyBorder="1"/>
    <xf numFmtId="0" fontId="15" fillId="5" borderId="0" xfId="0" applyFont="1" applyFill="1" applyAlignment="1">
      <alignment horizontal="center"/>
    </xf>
    <xf numFmtId="0" fontId="15" fillId="5" borderId="0" xfId="0" applyFont="1" applyFill="1"/>
    <xf numFmtId="0" fontId="15" fillId="0" borderId="29" xfId="0" applyFont="1" applyBorder="1"/>
    <xf numFmtId="0" fontId="23" fillId="0" borderId="29" xfId="0" applyFont="1" applyBorder="1" applyAlignment="1">
      <alignment horizontal="center"/>
    </xf>
    <xf numFmtId="0" fontId="15" fillId="0" borderId="0" xfId="0" applyFont="1" applyAlignment="1">
      <alignment horizontal="center"/>
    </xf>
    <xf numFmtId="0" fontId="16" fillId="12" borderId="1" xfId="0" applyFont="1" applyFill="1" applyBorder="1" applyAlignment="1">
      <alignment horizontal="center"/>
    </xf>
    <xf numFmtId="3" fontId="18" fillId="0" borderId="1" xfId="0" applyNumberFormat="1" applyFont="1" applyBorder="1" applyAlignment="1">
      <alignment horizontal="justify" vertical="center"/>
    </xf>
    <xf numFmtId="3" fontId="21" fillId="0" borderId="1" xfId="0" applyNumberFormat="1" applyFont="1" applyBorder="1" applyAlignment="1">
      <alignment horizontal="justify" vertical="center"/>
    </xf>
    <xf numFmtId="3" fontId="17" fillId="2" borderId="1" xfId="0" applyNumberFormat="1" applyFont="1" applyFill="1" applyBorder="1" applyAlignment="1">
      <alignment horizontal="left" vertical="center"/>
    </xf>
    <xf numFmtId="0" fontId="15" fillId="2" borderId="0" xfId="0" applyFont="1" applyFill="1"/>
    <xf numFmtId="3" fontId="15" fillId="0" borderId="0" xfId="0" applyNumberFormat="1" applyFont="1"/>
    <xf numFmtId="167" fontId="15" fillId="0" borderId="0" xfId="0" applyNumberFormat="1" applyFont="1"/>
    <xf numFmtId="0" fontId="11" fillId="0" borderId="0" xfId="0" applyFont="1" applyAlignment="1">
      <alignment horizontal="left"/>
    </xf>
    <xf numFmtId="2" fontId="8" fillId="0" borderId="0" xfId="0" applyNumberFormat="1" applyFont="1" applyAlignment="1">
      <alignment wrapText="1"/>
    </xf>
    <xf numFmtId="0" fontId="36" fillId="0" borderId="0" xfId="0" applyFont="1"/>
    <xf numFmtId="2" fontId="20" fillId="0" borderId="0" xfId="0" applyNumberFormat="1" applyFont="1" applyAlignment="1">
      <alignment wrapText="1"/>
    </xf>
    <xf numFmtId="0" fontId="25" fillId="0" borderId="0" xfId="0" applyFont="1"/>
    <xf numFmtId="2" fontId="20" fillId="0" borderId="0" xfId="0" applyNumberFormat="1" applyFont="1" applyAlignment="1">
      <alignment horizontal="left" wrapText="1"/>
    </xf>
    <xf numFmtId="2" fontId="20" fillId="0" borderId="24" xfId="0" applyNumberFormat="1" applyFont="1" applyBorder="1" applyAlignment="1">
      <alignment horizontal="left" wrapText="1"/>
    </xf>
    <xf numFmtId="1" fontId="11" fillId="0" borderId="0" xfId="0" applyNumberFormat="1" applyFont="1" applyAlignment="1">
      <alignment horizontal="left"/>
    </xf>
    <xf numFmtId="0" fontId="8" fillId="12" borderId="1" xfId="0" applyFont="1" applyFill="1" applyBorder="1" applyAlignment="1">
      <alignment horizontal="center"/>
    </xf>
    <xf numFmtId="1" fontId="0" fillId="0" borderId="0" xfId="0" applyNumberFormat="1" applyAlignment="1">
      <alignment horizontal="center"/>
    </xf>
    <xf numFmtId="0" fontId="11" fillId="0" borderId="0" xfId="0" applyFont="1" applyAlignment="1">
      <alignment horizontal="left" wrapText="1"/>
    </xf>
    <xf numFmtId="0" fontId="0" fillId="0" borderId="0" xfId="0" applyAlignment="1">
      <alignment wrapText="1"/>
    </xf>
    <xf numFmtId="0" fontId="0" fillId="0" borderId="1" xfId="0" applyBorder="1" applyAlignment="1">
      <alignment horizontal="center"/>
    </xf>
    <xf numFmtId="0" fontId="0" fillId="8" borderId="1" xfId="0" applyFill="1" applyBorder="1" applyAlignment="1">
      <alignment horizontal="center"/>
    </xf>
    <xf numFmtId="0" fontId="11" fillId="5" borderId="0" xfId="0" applyFont="1" applyFill="1" applyAlignment="1">
      <alignment horizontal="center"/>
    </xf>
    <xf numFmtId="0" fontId="11" fillId="5" borderId="20" xfId="0" applyFont="1" applyFill="1" applyBorder="1" applyAlignment="1">
      <alignment horizontal="center"/>
    </xf>
    <xf numFmtId="0" fontId="8" fillId="12" borderId="1" xfId="0" applyFont="1" applyFill="1" applyBorder="1" applyAlignment="1">
      <alignment horizontal="center" vertical="center" wrapText="1"/>
    </xf>
    <xf numFmtId="0" fontId="30" fillId="5" borderId="0" xfId="0" applyFont="1" applyFill="1" applyAlignment="1">
      <alignment horizontal="left"/>
    </xf>
    <xf numFmtId="0" fontId="8" fillId="0" borderId="0" xfId="0" applyFont="1" applyAlignment="1">
      <alignment horizontal="center"/>
    </xf>
    <xf numFmtId="0" fontId="0" fillId="0" borderId="0" xfId="0" applyAlignment="1">
      <alignment horizontal="center"/>
    </xf>
    <xf numFmtId="0" fontId="9" fillId="0" borderId="1" xfId="0" applyFont="1" applyBorder="1" applyAlignment="1">
      <alignment horizontal="center"/>
    </xf>
    <xf numFmtId="0" fontId="1" fillId="0" borderId="0" xfId="0" applyFont="1" applyAlignment="1">
      <alignment horizontal="left"/>
    </xf>
    <xf numFmtId="0" fontId="8" fillId="9" borderId="1" xfId="0" applyFont="1" applyFill="1" applyBorder="1" applyAlignment="1">
      <alignment horizontal="center"/>
    </xf>
    <xf numFmtId="0" fontId="1" fillId="12" borderId="1" xfId="0" applyFont="1" applyFill="1" applyBorder="1" applyAlignment="1">
      <alignment horizontal="center" vertical="center" wrapText="1"/>
    </xf>
    <xf numFmtId="0" fontId="8" fillId="0" borderId="1" xfId="0" applyFont="1" applyBorder="1" applyAlignment="1">
      <alignment horizontal="left"/>
    </xf>
    <xf numFmtId="0" fontId="0" fillId="0" borderId="22" xfId="0" applyBorder="1"/>
    <xf numFmtId="0" fontId="0" fillId="0" borderId="0" xfId="0" applyAlignment="1">
      <alignment horizontal="center" vertical="center" wrapText="1"/>
    </xf>
    <xf numFmtId="0" fontId="0" fillId="5" borderId="0" xfId="0" applyFill="1"/>
    <xf numFmtId="0" fontId="34" fillId="0" borderId="0" xfId="0" applyFont="1"/>
    <xf numFmtId="3" fontId="17" fillId="0" borderId="1" xfId="0" applyNumberFormat="1" applyFont="1" applyBorder="1" applyAlignment="1">
      <alignment horizontal="center" vertical="center"/>
    </xf>
    <xf numFmtId="0" fontId="17" fillId="0" borderId="0" xfId="0" applyFont="1"/>
    <xf numFmtId="3" fontId="17" fillId="0" borderId="0" xfId="0" applyNumberFormat="1" applyFont="1" applyAlignment="1">
      <alignment horizontal="center" vertical="center"/>
    </xf>
    <xf numFmtId="0" fontId="18" fillId="5" borderId="0" xfId="0" applyFont="1" applyFill="1"/>
    <xf numFmtId="3" fontId="6" fillId="0" borderId="0" xfId="0" applyNumberFormat="1" applyFont="1" applyAlignment="1">
      <alignment horizontal="center" vertical="center"/>
    </xf>
    <xf numFmtId="3" fontId="5" fillId="0" borderId="0" xfId="0" applyNumberFormat="1" applyFont="1" applyAlignment="1">
      <alignment horizontal="center" vertical="center"/>
    </xf>
    <xf numFmtId="0" fontId="7" fillId="0" borderId="0" xfId="0" applyFont="1"/>
    <xf numFmtId="165" fontId="7" fillId="0" borderId="0" xfId="0" applyNumberFormat="1" applyFont="1" applyAlignment="1">
      <alignment horizontal="right"/>
    </xf>
    <xf numFmtId="3" fontId="7" fillId="0" borderId="0" xfId="0" applyNumberFormat="1" applyFont="1"/>
    <xf numFmtId="166" fontId="7" fillId="0" borderId="0" xfId="0" applyNumberFormat="1" applyFont="1" applyAlignment="1">
      <alignment horizontal="right"/>
    </xf>
    <xf numFmtId="10" fontId="0" fillId="0" borderId="0" xfId="0" applyNumberFormat="1"/>
    <xf numFmtId="3" fontId="0" fillId="0" borderId="0" xfId="0" applyNumberFormat="1"/>
    <xf numFmtId="3" fontId="18" fillId="14" borderId="1" xfId="0" applyNumberFormat="1" applyFont="1" applyFill="1" applyBorder="1" applyAlignment="1" applyProtection="1">
      <alignment horizontal="right" vertical="center"/>
      <protection locked="0"/>
    </xf>
    <xf numFmtId="0" fontId="0" fillId="0" borderId="33" xfId="0" applyBorder="1" applyAlignment="1">
      <alignment horizontal="center"/>
    </xf>
    <xf numFmtId="0" fontId="15" fillId="5" borderId="37" xfId="0" applyFont="1" applyFill="1" applyBorder="1" applyAlignment="1">
      <alignment horizontal="center" wrapText="1"/>
    </xf>
    <xf numFmtId="0" fontId="15" fillId="5" borderId="0" xfId="0" applyFont="1" applyFill="1" applyAlignment="1">
      <alignment horizontal="center" wrapText="1"/>
    </xf>
    <xf numFmtId="0" fontId="15" fillId="5" borderId="28" xfId="0" applyFont="1" applyFill="1" applyBorder="1" applyAlignment="1">
      <alignment horizontal="center" wrapText="1"/>
    </xf>
    <xf numFmtId="0" fontId="0" fillId="5" borderId="0" xfId="0" applyFill="1" applyAlignment="1">
      <alignment horizontal="center"/>
    </xf>
    <xf numFmtId="0" fontId="1" fillId="0" borderId="0" xfId="0" applyFont="1"/>
    <xf numFmtId="3" fontId="17" fillId="2" borderId="26" xfId="0" applyNumberFormat="1" applyFont="1" applyFill="1" applyBorder="1" applyAlignment="1">
      <alignment horizontal="left" vertical="center"/>
    </xf>
    <xf numFmtId="0" fontId="18" fillId="2" borderId="8" xfId="0" applyFont="1" applyFill="1" applyBorder="1"/>
    <xf numFmtId="3" fontId="27" fillId="0" borderId="0" xfId="0" applyNumberFormat="1" applyFont="1" applyAlignment="1">
      <alignment horizontal="center" vertical="center"/>
    </xf>
    <xf numFmtId="3" fontId="17" fillId="7" borderId="8" xfId="0" applyNumberFormat="1" applyFont="1" applyFill="1" applyBorder="1"/>
    <xf numFmtId="4" fontId="17" fillId="0" borderId="0" xfId="0" applyNumberFormat="1" applyFont="1" applyAlignment="1">
      <alignment horizontal="center"/>
    </xf>
    <xf numFmtId="3" fontId="0" fillId="0" borderId="0" xfId="0" applyNumberFormat="1" applyAlignment="1">
      <alignment horizontal="center"/>
    </xf>
    <xf numFmtId="0" fontId="18" fillId="0" borderId="7" xfId="0" applyFont="1" applyBorder="1" applyAlignment="1">
      <alignment horizontal="justify" wrapText="1"/>
    </xf>
    <xf numFmtId="0" fontId="18" fillId="0" borderId="2" xfId="0" applyFont="1" applyBorder="1" applyAlignment="1">
      <alignment horizontal="justify" wrapText="1"/>
    </xf>
    <xf numFmtId="3" fontId="18" fillId="0" borderId="0" xfId="0" applyNumberFormat="1" applyFont="1"/>
    <xf numFmtId="0" fontId="18" fillId="0" borderId="4" xfId="0" applyFont="1" applyBorder="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horizontal="left" vertical="top" wrapText="1"/>
    </xf>
    <xf numFmtId="0" fontId="18" fillId="0" borderId="0" xfId="0" applyFont="1" applyAlignment="1">
      <alignment wrapText="1"/>
    </xf>
    <xf numFmtId="9" fontId="18" fillId="5" borderId="0" xfId="0" applyNumberFormat="1" applyFont="1" applyFill="1"/>
    <xf numFmtId="0" fontId="17" fillId="12" borderId="29" xfId="0" applyFont="1" applyFill="1" applyBorder="1" applyAlignment="1">
      <alignment vertical="center"/>
    </xf>
    <xf numFmtId="0" fontId="17" fillId="12" borderId="29" xfId="0" applyFont="1" applyFill="1" applyBorder="1" applyAlignment="1">
      <alignment horizontal="right" vertical="center"/>
    </xf>
    <xf numFmtId="0" fontId="32" fillId="0" borderId="8" xfId="0" applyFont="1" applyBorder="1" applyAlignment="1">
      <alignment vertical="center"/>
    </xf>
    <xf numFmtId="3" fontId="17" fillId="5" borderId="8" xfId="0" applyNumberFormat="1" applyFont="1" applyFill="1" applyBorder="1"/>
    <xf numFmtId="0" fontId="32" fillId="0" borderId="1" xfId="0" applyFont="1" applyBorder="1" applyAlignment="1">
      <alignment vertical="center"/>
    </xf>
    <xf numFmtId="3" fontId="17" fillId="5" borderId="1" xfId="0" applyNumberFormat="1" applyFont="1" applyFill="1" applyBorder="1"/>
    <xf numFmtId="0" fontId="17" fillId="12" borderId="29" xfId="0" applyFont="1" applyFill="1" applyBorder="1" applyAlignment="1">
      <alignment horizontal="center"/>
    </xf>
    <xf numFmtId="0" fontId="17" fillId="0" borderId="8" xfId="0" applyFont="1" applyBorder="1"/>
    <xf numFmtId="167" fontId="17" fillId="0" borderId="8" xfId="0" applyNumberFormat="1" applyFont="1" applyBorder="1"/>
    <xf numFmtId="167" fontId="17" fillId="0" borderId="1" xfId="0" applyNumberFormat="1" applyFont="1" applyBorder="1"/>
    <xf numFmtId="0" fontId="17" fillId="2" borderId="1" xfId="0" applyFont="1" applyFill="1" applyBorder="1"/>
    <xf numFmtId="167" fontId="0" fillId="0" borderId="0" xfId="0" applyNumberFormat="1"/>
    <xf numFmtId="164" fontId="0" fillId="0" borderId="0" xfId="0" applyNumberFormat="1"/>
    <xf numFmtId="167" fontId="18" fillId="14" borderId="1" xfId="1" applyNumberFormat="1" applyFont="1" applyFill="1" applyBorder="1" applyProtection="1">
      <protection locked="0"/>
    </xf>
    <xf numFmtId="0" fontId="12" fillId="0" borderId="0" xfId="0" applyFont="1"/>
    <xf numFmtId="0" fontId="18" fillId="4" borderId="0" xfId="0" applyFont="1" applyFill="1"/>
    <xf numFmtId="0" fontId="0" fillId="0" borderId="0" xfId="0" applyAlignment="1">
      <alignment horizontal="right"/>
    </xf>
    <xf numFmtId="3" fontId="16" fillId="12" borderId="1" xfId="0" applyNumberFormat="1" applyFont="1" applyFill="1" applyBorder="1"/>
    <xf numFmtId="0" fontId="16" fillId="0" borderId="0" xfId="0" applyFont="1"/>
    <xf numFmtId="0" fontId="28" fillId="0" borderId="1" xfId="0" applyFont="1" applyBorder="1"/>
    <xf numFmtId="0" fontId="28" fillId="0" borderId="0" xfId="0" applyFont="1"/>
    <xf numFmtId="0" fontId="28" fillId="5" borderId="0" xfId="0" applyFont="1" applyFill="1"/>
    <xf numFmtId="3" fontId="28" fillId="0" borderId="0" xfId="0" applyNumberFormat="1" applyFont="1" applyAlignment="1">
      <alignment horizontal="right"/>
    </xf>
    <xf numFmtId="4" fontId="17" fillId="12" borderId="1" xfId="0" applyNumberFormat="1" applyFont="1" applyFill="1" applyBorder="1" applyAlignment="1">
      <alignment horizontal="center" vertical="center" wrapText="1"/>
    </xf>
    <xf numFmtId="0" fontId="28" fillId="0" borderId="0" xfId="0" applyFont="1" applyAlignment="1">
      <alignment horizontal="center"/>
    </xf>
    <xf numFmtId="4" fontId="17" fillId="8" borderId="1" xfId="0" applyNumberFormat="1" applyFont="1" applyFill="1" applyBorder="1" applyAlignment="1">
      <alignment horizontal="center" vertical="center" wrapText="1"/>
    </xf>
    <xf numFmtId="4" fontId="33" fillId="12" borderId="1" xfId="0" applyNumberFormat="1" applyFont="1" applyFill="1" applyBorder="1" applyAlignment="1">
      <alignment horizontal="center" vertical="center" wrapText="1"/>
    </xf>
    <xf numFmtId="0" fontId="28" fillId="4" borderId="0" xfId="0" applyFont="1" applyFill="1"/>
    <xf numFmtId="4" fontId="17" fillId="2" borderId="1" xfId="0" applyNumberFormat="1" applyFont="1" applyFill="1" applyBorder="1" applyAlignment="1">
      <alignment horizontal="center" vertical="center" wrapText="1"/>
    </xf>
    <xf numFmtId="0" fontId="28" fillId="2" borderId="0" xfId="0" applyFont="1" applyFill="1"/>
    <xf numFmtId="4" fontId="17" fillId="0" borderId="1" xfId="0" applyNumberFormat="1" applyFont="1" applyBorder="1" applyAlignment="1">
      <alignment horizontal="center" vertical="center"/>
    </xf>
    <xf numFmtId="0" fontId="28" fillId="0" borderId="0" xfId="0" applyFont="1" applyAlignment="1">
      <alignment horizontal="right"/>
    </xf>
    <xf numFmtId="0" fontId="28" fillId="0" borderId="0" xfId="0" applyFont="1" applyAlignment="1">
      <alignment horizontal="left"/>
    </xf>
    <xf numFmtId="1" fontId="28" fillId="0" borderId="1" xfId="0" applyNumberFormat="1" applyFont="1" applyBorder="1"/>
    <xf numFmtId="3" fontId="16" fillId="12" borderId="1" xfId="0" applyNumberFormat="1" applyFont="1" applyFill="1" applyBorder="1" applyAlignment="1">
      <alignment horizontal="right"/>
    </xf>
    <xf numFmtId="0" fontId="1" fillId="12" borderId="1" xfId="0" applyFont="1" applyFill="1" applyBorder="1" applyAlignment="1">
      <alignment horizontal="center" wrapText="1"/>
    </xf>
    <xf numFmtId="0" fontId="1" fillId="12" borderId="1" xfId="0" applyFont="1" applyFill="1" applyBorder="1" applyAlignment="1">
      <alignment horizontal="center" vertical="center" wrapText="1" readingOrder="1"/>
    </xf>
    <xf numFmtId="0" fontId="8"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horizontal="left" wrapText="1"/>
    </xf>
    <xf numFmtId="0" fontId="8" fillId="0" borderId="1" xfId="0" applyFont="1" applyBorder="1" applyAlignment="1">
      <alignment horizontal="left" wrapText="1"/>
    </xf>
    <xf numFmtId="0" fontId="1" fillId="0" borderId="1" xfId="0" applyFont="1" applyBorder="1" applyAlignment="1">
      <alignment horizontal="left" wrapText="1"/>
    </xf>
    <xf numFmtId="0" fontId="25" fillId="16" borderId="33" xfId="0" applyFont="1" applyFill="1" applyBorder="1"/>
    <xf numFmtId="0" fontId="25" fillId="16" borderId="0" xfId="0" applyFont="1" applyFill="1"/>
    <xf numFmtId="0" fontId="25" fillId="16" borderId="34" xfId="0" applyFont="1" applyFill="1" applyBorder="1"/>
    <xf numFmtId="0" fontId="25" fillId="16" borderId="35" xfId="0" applyFont="1" applyFill="1" applyBorder="1" applyAlignment="1">
      <alignment vertical="center" wrapText="1"/>
    </xf>
    <xf numFmtId="0" fontId="25" fillId="16" borderId="28" xfId="0" applyFont="1" applyFill="1" applyBorder="1" applyAlignment="1">
      <alignment vertical="center" wrapText="1"/>
    </xf>
    <xf numFmtId="0" fontId="25" fillId="16" borderId="36" xfId="0" applyFont="1" applyFill="1" applyBorder="1" applyAlignment="1">
      <alignment vertical="center" wrapText="1"/>
    </xf>
    <xf numFmtId="0" fontId="25" fillId="16" borderId="30" xfId="0" applyFont="1" applyFill="1" applyBorder="1" applyAlignment="1">
      <alignment horizontal="center"/>
    </xf>
    <xf numFmtId="0" fontId="25" fillId="16" borderId="31" xfId="0" applyFont="1" applyFill="1" applyBorder="1" applyAlignment="1">
      <alignment horizontal="center"/>
    </xf>
    <xf numFmtId="0" fontId="25" fillId="16" borderId="32" xfId="0" applyFont="1" applyFill="1" applyBorder="1" applyAlignment="1">
      <alignment horizontal="center"/>
    </xf>
    <xf numFmtId="0" fontId="39" fillId="0" borderId="1" xfId="0" applyFont="1" applyBorder="1" applyAlignment="1">
      <alignment horizontal="left" vertical="center"/>
    </xf>
    <xf numFmtId="0" fontId="39" fillId="0" borderId="0" xfId="0" applyFont="1" applyAlignment="1">
      <alignment horizontal="left" vertical="center"/>
    </xf>
    <xf numFmtId="0" fontId="39" fillId="5" borderId="0" xfId="4" applyFont="1" applyFill="1" applyAlignment="1">
      <alignment vertical="center" wrapText="1"/>
    </xf>
    <xf numFmtId="0" fontId="39" fillId="0" borderId="1" xfId="4" applyFont="1" applyFill="1" applyBorder="1" applyAlignment="1">
      <alignment vertical="center" wrapText="1"/>
    </xf>
    <xf numFmtId="0" fontId="39" fillId="15" borderId="1" xfId="4" applyFont="1" applyFill="1" applyBorder="1" applyAlignment="1">
      <alignment vertical="center" wrapText="1"/>
    </xf>
    <xf numFmtId="0" fontId="37" fillId="17" borderId="1" xfId="0" applyFont="1" applyFill="1" applyBorder="1" applyAlignment="1">
      <alignment horizontal="center" wrapText="1"/>
    </xf>
    <xf numFmtId="0" fontId="37" fillId="17" borderId="1" xfId="0" applyFont="1" applyFill="1" applyBorder="1" applyAlignment="1">
      <alignment horizontal="center"/>
    </xf>
    <xf numFmtId="0" fontId="41" fillId="0" borderId="1" xfId="3" quotePrefix="1" applyFont="1" applyBorder="1" applyProtection="1"/>
    <xf numFmtId="0" fontId="22" fillId="0" borderId="1" xfId="0" applyFont="1" applyBorder="1"/>
    <xf numFmtId="0" fontId="22" fillId="0" borderId="1" xfId="0" applyFont="1" applyBorder="1" applyAlignment="1">
      <alignment horizontal="left" wrapText="1"/>
    </xf>
    <xf numFmtId="0" fontId="41" fillId="0" borderId="1" xfId="3" applyFont="1" applyBorder="1" applyProtection="1"/>
    <xf numFmtId="0" fontId="22" fillId="0" borderId="1" xfId="0" applyFont="1" applyBorder="1" applyAlignment="1">
      <alignment horizontal="left"/>
    </xf>
    <xf numFmtId="0" fontId="22" fillId="0" borderId="1" xfId="0" applyFont="1" applyBorder="1" applyAlignment="1">
      <alignment wrapText="1"/>
    </xf>
    <xf numFmtId="0" fontId="0" fillId="5" borderId="1" xfId="0" applyFill="1" applyBorder="1" applyAlignment="1">
      <alignment horizontal="center"/>
    </xf>
    <xf numFmtId="0" fontId="9" fillId="5" borderId="1" xfId="0" applyFont="1" applyFill="1" applyBorder="1" applyAlignment="1">
      <alignment horizontal="center"/>
    </xf>
    <xf numFmtId="0" fontId="0" fillId="5" borderId="1" xfId="0" applyFill="1" applyBorder="1"/>
    <xf numFmtId="3" fontId="22" fillId="15" borderId="1" xfId="0" applyNumberFormat="1" applyFont="1" applyFill="1" applyBorder="1" applyAlignment="1" applyProtection="1">
      <alignment horizontal="center" wrapText="1"/>
      <protection locked="0"/>
    </xf>
    <xf numFmtId="0" fontId="16" fillId="10" borderId="25" xfId="0" applyFont="1" applyFill="1" applyBorder="1" applyAlignment="1">
      <alignment horizontal="left" vertical="center"/>
    </xf>
    <xf numFmtId="3" fontId="18" fillId="0" borderId="0" xfId="0" applyNumberFormat="1" applyFont="1" applyAlignment="1">
      <alignment horizontal="right" vertical="center"/>
    </xf>
    <xf numFmtId="3" fontId="18" fillId="5" borderId="0" xfId="0" applyNumberFormat="1" applyFont="1" applyFill="1" applyAlignment="1">
      <alignment horizontal="right" vertical="center"/>
    </xf>
    <xf numFmtId="3" fontId="17" fillId="0" borderId="0" xfId="0" applyNumberFormat="1" applyFont="1" applyAlignment="1">
      <alignment horizontal="center" vertical="center" wrapText="1"/>
    </xf>
    <xf numFmtId="3" fontId="18" fillId="0" borderId="0" xfId="0" applyNumberFormat="1" applyFont="1" applyAlignment="1" applyProtection="1">
      <alignment horizontal="right" vertical="center"/>
      <protection locked="0"/>
    </xf>
    <xf numFmtId="3" fontId="18" fillId="0" borderId="1" xfId="0" applyNumberFormat="1" applyFont="1" applyBorder="1" applyAlignment="1">
      <alignment horizontal="center" vertical="center"/>
    </xf>
    <xf numFmtId="10" fontId="17" fillId="12" borderId="29" xfId="2" applyNumberFormat="1" applyFont="1" applyFill="1" applyBorder="1" applyAlignment="1" applyProtection="1">
      <alignment horizontal="right"/>
    </xf>
    <xf numFmtId="0" fontId="43" fillId="0" borderId="0" xfId="0" applyFont="1"/>
    <xf numFmtId="9" fontId="35" fillId="10" borderId="28" xfId="0" applyNumberFormat="1" applyFont="1" applyFill="1" applyBorder="1" applyAlignment="1">
      <alignment horizontal="center"/>
    </xf>
    <xf numFmtId="3" fontId="18" fillId="0" borderId="0" xfId="0" applyNumberFormat="1" applyFont="1" applyAlignment="1">
      <alignment horizontal="justify" vertical="center"/>
    </xf>
    <xf numFmtId="0" fontId="30" fillId="10" borderId="56" xfId="0" applyFont="1" applyFill="1" applyBorder="1" applyAlignment="1">
      <alignment horizontal="left"/>
    </xf>
    <xf numFmtId="0" fontId="21" fillId="0" borderId="0" xfId="0" applyFont="1"/>
    <xf numFmtId="0" fontId="8" fillId="19" borderId="1" xfId="0" applyFont="1" applyFill="1" applyBorder="1" applyAlignment="1">
      <alignment horizontal="center" vertical="center" wrapText="1"/>
    </xf>
    <xf numFmtId="3" fontId="0" fillId="19" borderId="1" xfId="0" applyNumberFormat="1" applyFill="1" applyBorder="1" applyAlignment="1">
      <alignment horizontal="center"/>
    </xf>
    <xf numFmtId="3" fontId="1" fillId="19" borderId="1" xfId="0" applyNumberFormat="1" applyFont="1" applyFill="1" applyBorder="1" applyAlignment="1" applyProtection="1">
      <alignment horizontal="center"/>
      <protection locked="0"/>
    </xf>
    <xf numFmtId="0" fontId="8" fillId="19" borderId="1" xfId="0" applyFont="1" applyFill="1" applyBorder="1" applyAlignment="1">
      <alignment horizontal="center"/>
    </xf>
    <xf numFmtId="0" fontId="0" fillId="19" borderId="1" xfId="0" applyFill="1" applyBorder="1" applyAlignment="1">
      <alignment horizontal="center"/>
    </xf>
    <xf numFmtId="0" fontId="0" fillId="19" borderId="1" xfId="0" applyFill="1" applyBorder="1"/>
    <xf numFmtId="0" fontId="1" fillId="12" borderId="1" xfId="0" applyFont="1" applyFill="1" applyBorder="1" applyAlignment="1">
      <alignment horizontal="center" vertical="top" wrapText="1"/>
    </xf>
    <xf numFmtId="0" fontId="1" fillId="0" borderId="1" xfId="0" applyFont="1" applyBorder="1" applyAlignment="1">
      <alignment horizontal="left" vertical="top" wrapText="1"/>
    </xf>
    <xf numFmtId="0" fontId="46" fillId="0" borderId="0" xfId="0" applyFont="1"/>
    <xf numFmtId="0" fontId="1" fillId="12" borderId="1"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1" xfId="0" applyFont="1" applyFill="1" applyBorder="1" applyAlignment="1">
      <alignment horizontal="center" vertical="top"/>
    </xf>
    <xf numFmtId="0" fontId="48" fillId="10" borderId="18" xfId="0" applyFont="1" applyFill="1" applyBorder="1" applyAlignment="1">
      <alignment horizontal="left" vertical="center"/>
    </xf>
    <xf numFmtId="0" fontId="47" fillId="5" borderId="0" xfId="0" applyFont="1" applyFill="1" applyAlignment="1">
      <alignment horizontal="left"/>
    </xf>
    <xf numFmtId="0" fontId="50" fillId="0" borderId="0" xfId="0" applyFont="1"/>
    <xf numFmtId="2" fontId="51" fillId="0" borderId="0" xfId="0" applyNumberFormat="1" applyFont="1" applyAlignment="1">
      <alignment wrapText="1"/>
    </xf>
    <xf numFmtId="0" fontId="52" fillId="0" borderId="0" xfId="0" applyFont="1" applyAlignment="1">
      <alignment horizontal="left"/>
    </xf>
    <xf numFmtId="0" fontId="30" fillId="5" borderId="24" xfId="0" applyFont="1" applyFill="1" applyBorder="1" applyAlignment="1">
      <alignment horizontal="left"/>
    </xf>
    <xf numFmtId="0" fontId="12" fillId="12" borderId="1" xfId="0" applyFont="1" applyFill="1" applyBorder="1" applyAlignment="1">
      <alignment vertical="top" wrapText="1"/>
    </xf>
    <xf numFmtId="0" fontId="23" fillId="15" borderId="8" xfId="0" applyFont="1" applyFill="1" applyBorder="1" applyAlignment="1" applyProtection="1">
      <alignment horizontal="center" vertical="top"/>
      <protection locked="0"/>
    </xf>
    <xf numFmtId="0" fontId="23" fillId="15" borderId="1" xfId="0" applyFont="1" applyFill="1" applyBorder="1" applyAlignment="1" applyProtection="1">
      <alignment horizontal="center" vertical="top"/>
      <protection locked="0"/>
    </xf>
    <xf numFmtId="3" fontId="17" fillId="2" borderId="1" xfId="0" applyNumberFormat="1" applyFont="1" applyFill="1" applyBorder="1" applyAlignment="1">
      <alignment horizontal="left" vertical="top" wrapText="1"/>
    </xf>
    <xf numFmtId="0" fontId="17" fillId="12" borderId="1" xfId="0" applyFont="1" applyFill="1" applyBorder="1" applyAlignment="1">
      <alignment horizontal="center" vertical="top"/>
    </xf>
    <xf numFmtId="3" fontId="44" fillId="0" borderId="1" xfId="0" applyNumberFormat="1" applyFont="1" applyBorder="1" applyAlignment="1">
      <alignment horizontal="justify" vertical="center"/>
    </xf>
    <xf numFmtId="3" fontId="9" fillId="0" borderId="8" xfId="0" applyNumberFormat="1" applyFont="1" applyBorder="1" applyAlignment="1">
      <alignment horizontal="justify" vertical="center"/>
    </xf>
    <xf numFmtId="3" fontId="9" fillId="0" borderId="1" xfId="0" applyNumberFormat="1" applyFont="1" applyBorder="1" applyAlignment="1">
      <alignment horizontal="justify" vertical="center"/>
    </xf>
    <xf numFmtId="3" fontId="44" fillId="2" borderId="1" xfId="0" applyNumberFormat="1" applyFont="1" applyFill="1" applyBorder="1" applyAlignment="1">
      <alignment horizontal="center" vertical="center"/>
    </xf>
    <xf numFmtId="0" fontId="44" fillId="12" borderId="1" xfId="0" applyFont="1" applyFill="1" applyBorder="1" applyAlignment="1">
      <alignment horizontal="center" vertical="top"/>
    </xf>
    <xf numFmtId="3" fontId="9" fillId="0" borderId="1" xfId="0" applyNumberFormat="1" applyFont="1" applyBorder="1" applyAlignment="1">
      <alignment horizontal="justify" vertical="top" wrapText="1"/>
    </xf>
    <xf numFmtId="3" fontId="9" fillId="5" borderId="1" xfId="0" applyNumberFormat="1" applyFont="1" applyFill="1" applyBorder="1" applyAlignment="1">
      <alignment horizontal="justify" vertical="center"/>
    </xf>
    <xf numFmtId="3" fontId="9" fillId="0" borderId="1" xfId="0" applyNumberFormat="1" applyFont="1" applyBorder="1" applyAlignment="1">
      <alignment horizontal="left" vertical="center"/>
    </xf>
    <xf numFmtId="3" fontId="44" fillId="2" borderId="1" xfId="0" applyNumberFormat="1" applyFont="1" applyFill="1" applyBorder="1" applyAlignment="1">
      <alignment horizontal="left" vertical="center"/>
    </xf>
    <xf numFmtId="3" fontId="44" fillId="12" borderId="29" xfId="0" applyNumberFormat="1" applyFont="1" applyFill="1" applyBorder="1"/>
    <xf numFmtId="3" fontId="44" fillId="2" borderId="26" xfId="0" applyNumberFormat="1" applyFont="1" applyFill="1" applyBorder="1" applyAlignment="1">
      <alignment horizontal="left" vertical="top" wrapText="1"/>
    </xf>
    <xf numFmtId="0" fontId="54" fillId="0" borderId="46" xfId="0" applyFont="1" applyBorder="1" applyAlignment="1">
      <alignment vertical="center"/>
    </xf>
    <xf numFmtId="0" fontId="44" fillId="0" borderId="8" xfId="0" applyFont="1" applyBorder="1" applyAlignment="1">
      <alignment horizontal="center" vertical="center" wrapText="1"/>
    </xf>
    <xf numFmtId="0" fontId="44" fillId="3" borderId="8" xfId="0" applyFont="1" applyFill="1" applyBorder="1" applyAlignment="1">
      <alignment horizontal="right" vertical="center" wrapText="1"/>
    </xf>
    <xf numFmtId="0" fontId="44" fillId="3" borderId="9" xfId="0" applyFont="1" applyFill="1" applyBorder="1" applyAlignment="1">
      <alignment horizontal="right" vertical="center" wrapText="1"/>
    </xf>
    <xf numFmtId="0" fontId="54" fillId="0" borderId="15" xfId="0" applyFont="1" applyBorder="1" applyAlignment="1">
      <alignment vertical="center"/>
    </xf>
    <xf numFmtId="9" fontId="44" fillId="0" borderId="1" xfId="0" applyNumberFormat="1" applyFont="1" applyBorder="1" applyAlignment="1">
      <alignment horizontal="center" vertical="center" wrapText="1"/>
    </xf>
    <xf numFmtId="0" fontId="44" fillId="3" borderId="1" xfId="0" applyFont="1" applyFill="1" applyBorder="1" applyAlignment="1">
      <alignment horizontal="right" vertical="center" wrapText="1"/>
    </xf>
    <xf numFmtId="0" fontId="44" fillId="3" borderId="3" xfId="0" applyFont="1" applyFill="1" applyBorder="1" applyAlignment="1">
      <alignment horizontal="right" vertical="center" wrapText="1"/>
    </xf>
    <xf numFmtId="0" fontId="44" fillId="0" borderId="1" xfId="0" applyFont="1" applyBorder="1" applyAlignment="1">
      <alignment horizontal="left" wrapText="1"/>
    </xf>
    <xf numFmtId="3" fontId="44" fillId="0" borderId="1" xfId="0" applyNumberFormat="1" applyFont="1" applyBorder="1" applyAlignment="1">
      <alignment horizontal="right" vertical="center" wrapText="1"/>
    </xf>
    <xf numFmtId="3" fontId="44" fillId="0" borderId="3" xfId="0" applyNumberFormat="1" applyFont="1" applyBorder="1" applyAlignment="1">
      <alignment horizontal="right" vertical="center" wrapText="1"/>
    </xf>
    <xf numFmtId="9" fontId="44" fillId="0" borderId="5" xfId="2" applyFont="1" applyFill="1" applyBorder="1" applyAlignment="1" applyProtection="1">
      <alignment horizontal="center" vertical="center" wrapText="1"/>
    </xf>
    <xf numFmtId="0" fontId="44" fillId="3" borderId="5" xfId="0" applyFont="1" applyFill="1" applyBorder="1" applyAlignment="1">
      <alignment horizontal="right" vertical="center" wrapText="1"/>
    </xf>
    <xf numFmtId="0" fontId="44" fillId="3" borderId="6" xfId="0" applyFont="1" applyFill="1" applyBorder="1" applyAlignment="1">
      <alignment horizontal="right" vertical="center" wrapText="1"/>
    </xf>
    <xf numFmtId="0" fontId="44" fillId="0" borderId="1" xfId="0" applyFont="1" applyBorder="1" applyAlignment="1">
      <alignment horizontal="left" vertical="top" wrapText="1"/>
    </xf>
    <xf numFmtId="0" fontId="44" fillId="0" borderId="7" xfId="0" applyFont="1" applyBorder="1" applyAlignment="1">
      <alignment horizontal="justify" vertical="top" wrapText="1"/>
    </xf>
    <xf numFmtId="0" fontId="44" fillId="0" borderId="2" xfId="0" applyFont="1" applyBorder="1" applyAlignment="1">
      <alignment horizontal="justify" vertical="top" wrapText="1"/>
    </xf>
    <xf numFmtId="0" fontId="44" fillId="0" borderId="57" xfId="0" applyFont="1" applyBorder="1" applyAlignment="1">
      <alignment horizontal="justify" vertical="top" wrapText="1"/>
    </xf>
    <xf numFmtId="0" fontId="44" fillId="0" borderId="4" xfId="0" applyFont="1" applyBorder="1" applyAlignment="1">
      <alignment horizontal="justify" vertical="top" wrapText="1"/>
    </xf>
    <xf numFmtId="3" fontId="9" fillId="0" borderId="1" xfId="0" applyNumberFormat="1" applyFont="1" applyBorder="1" applyAlignment="1">
      <alignment horizontal="justify" vertical="center" wrapText="1"/>
    </xf>
    <xf numFmtId="3" fontId="9" fillId="0" borderId="1" xfId="0" applyNumberFormat="1" applyFont="1" applyBorder="1" applyAlignment="1">
      <alignment horizontal="left" vertical="center" wrapText="1"/>
    </xf>
    <xf numFmtId="3" fontId="44" fillId="2" borderId="1" xfId="0" applyNumberFormat="1" applyFont="1" applyFill="1" applyBorder="1" applyAlignment="1">
      <alignment horizontal="left" vertical="center" wrapText="1"/>
    </xf>
    <xf numFmtId="3" fontId="44" fillId="2" borderId="1" xfId="0" applyNumberFormat="1" applyFont="1" applyFill="1" applyBorder="1" applyAlignment="1">
      <alignment horizontal="left" vertical="top" wrapText="1"/>
    </xf>
    <xf numFmtId="3" fontId="44" fillId="12" borderId="1" xfId="0" applyNumberFormat="1" applyFont="1" applyFill="1" applyBorder="1" applyAlignment="1">
      <alignment vertical="top"/>
    </xf>
    <xf numFmtId="3" fontId="44" fillId="0" borderId="1" xfId="0" applyNumberFormat="1" applyFont="1" applyBorder="1" applyAlignment="1">
      <alignment horizontal="left" vertical="center"/>
    </xf>
    <xf numFmtId="167" fontId="44" fillId="0" borderId="1" xfId="1" applyNumberFormat="1" applyFont="1" applyBorder="1" applyAlignment="1" applyProtection="1"/>
    <xf numFmtId="3" fontId="44" fillId="0" borderId="1" xfId="0" applyNumberFormat="1" applyFont="1" applyBorder="1" applyAlignment="1">
      <alignment horizontal="left" vertical="center" wrapText="1"/>
    </xf>
    <xf numFmtId="3" fontId="44" fillId="12" borderId="17" xfId="0" applyNumberFormat="1" applyFont="1" applyFill="1" applyBorder="1"/>
    <xf numFmtId="3" fontId="44" fillId="12" borderId="18" xfId="0" applyNumberFormat="1" applyFont="1" applyFill="1" applyBorder="1"/>
    <xf numFmtId="0" fontId="30" fillId="12" borderId="1" xfId="0" applyFont="1" applyFill="1" applyBorder="1"/>
    <xf numFmtId="0" fontId="30" fillId="0" borderId="0" xfId="0" applyFont="1"/>
    <xf numFmtId="3" fontId="30" fillId="12" borderId="1" xfId="0" applyNumberFormat="1" applyFont="1" applyFill="1" applyBorder="1"/>
    <xf numFmtId="0" fontId="29" fillId="0" borderId="1" xfId="0" applyFont="1" applyBorder="1"/>
    <xf numFmtId="0" fontId="9" fillId="0" borderId="0" xfId="0" applyFont="1"/>
    <xf numFmtId="3" fontId="2" fillId="1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left" vertical="center"/>
    </xf>
    <xf numFmtId="3" fontId="2" fillId="12" borderId="1" xfId="0" applyNumberFormat="1" applyFont="1" applyFill="1" applyBorder="1" applyAlignment="1">
      <alignment horizontal="left" vertical="center" wrapText="1"/>
    </xf>
    <xf numFmtId="3" fontId="2" fillId="5" borderId="1" xfId="0" applyNumberFormat="1" applyFont="1" applyFill="1" applyBorder="1" applyAlignment="1">
      <alignment horizontal="left" vertical="center" wrapText="1"/>
    </xf>
    <xf numFmtId="3" fontId="2" fillId="5" borderId="1" xfId="0" applyNumberFormat="1" applyFont="1" applyFill="1" applyBorder="1" applyAlignment="1">
      <alignment horizontal="justify" vertical="center"/>
    </xf>
    <xf numFmtId="0" fontId="2" fillId="2" borderId="1" xfId="0" applyFont="1" applyFill="1" applyBorder="1" applyAlignment="1">
      <alignment horizontal="left" vertical="center" wrapText="1"/>
    </xf>
    <xf numFmtId="3" fontId="4" fillId="0" borderId="1" xfId="0" applyNumberFormat="1" applyFont="1" applyBorder="1" applyAlignment="1">
      <alignment horizontal="left" vertical="center"/>
    </xf>
    <xf numFmtId="0" fontId="29" fillId="0" borderId="0" xfId="0" applyFont="1"/>
    <xf numFmtId="3" fontId="2" fillId="12" borderId="29" xfId="0" applyNumberFormat="1" applyFont="1" applyFill="1" applyBorder="1"/>
    <xf numFmtId="3" fontId="1" fillId="15" borderId="1" xfId="0" applyNumberFormat="1" applyFont="1" applyFill="1" applyBorder="1" applyAlignment="1" applyProtection="1">
      <alignment horizontal="center" wrapText="1"/>
      <protection locked="0"/>
    </xf>
    <xf numFmtId="0" fontId="30" fillId="12" borderId="1" xfId="0" applyFont="1" applyFill="1" applyBorder="1" applyAlignment="1">
      <alignment horizontal="center"/>
    </xf>
    <xf numFmtId="0" fontId="44" fillId="12" borderId="1" xfId="0" applyFont="1" applyFill="1" applyBorder="1" applyAlignment="1">
      <alignment horizontal="center"/>
    </xf>
    <xf numFmtId="3" fontId="16" fillId="12" borderId="1" xfId="0" applyNumberFormat="1" applyFont="1" applyFill="1" applyBorder="1" applyAlignment="1">
      <alignment horizontal="center"/>
    </xf>
    <xf numFmtId="167" fontId="18" fillId="0" borderId="1" xfId="1" applyNumberFormat="1" applyFont="1" applyFill="1" applyBorder="1" applyAlignment="1" applyProtection="1">
      <alignment horizontal="right" vertical="center"/>
      <protection locked="0"/>
    </xf>
    <xf numFmtId="3" fontId="18" fillId="0" borderId="1" xfId="0" applyNumberFormat="1" applyFont="1" applyBorder="1"/>
    <xf numFmtId="0" fontId="44" fillId="0" borderId="0" xfId="0" applyFont="1"/>
    <xf numFmtId="0" fontId="23" fillId="0" borderId="1" xfId="0" applyFont="1" applyBorder="1"/>
    <xf numFmtId="3" fontId="1" fillId="15" borderId="1" xfId="0" applyNumberFormat="1" applyFont="1" applyFill="1" applyBorder="1" applyAlignment="1" applyProtection="1">
      <alignment horizontal="center"/>
      <protection locked="0"/>
    </xf>
    <xf numFmtId="3" fontId="24" fillId="0" borderId="1" xfId="0" applyNumberFormat="1" applyFont="1" applyBorder="1" applyAlignment="1">
      <alignment horizontal="center" vertical="center"/>
    </xf>
    <xf numFmtId="3" fontId="18" fillId="15" borderId="1" xfId="1" applyNumberFormat="1" applyFont="1" applyFill="1" applyBorder="1" applyAlignment="1" applyProtection="1">
      <alignment horizontal="center" vertical="center"/>
      <protection locked="0"/>
    </xf>
    <xf numFmtId="3" fontId="18" fillId="15" borderId="1" xfId="0" applyNumberFormat="1" applyFont="1" applyFill="1" applyBorder="1" applyAlignment="1" applyProtection="1">
      <alignment horizontal="center" vertical="center"/>
      <protection locked="0"/>
    </xf>
    <xf numFmtId="3" fontId="17" fillId="0" borderId="1" xfId="1" applyNumberFormat="1" applyFont="1" applyBorder="1" applyAlignment="1" applyProtection="1">
      <alignment horizontal="center" vertical="center"/>
    </xf>
    <xf numFmtId="3" fontId="0" fillId="15" borderId="1" xfId="0" applyNumberFormat="1" applyFill="1" applyBorder="1" applyProtection="1">
      <protection locked="0"/>
    </xf>
    <xf numFmtId="3" fontId="8" fillId="9" borderId="1" xfId="0" applyNumberFormat="1" applyFont="1" applyFill="1" applyBorder="1" applyAlignment="1">
      <alignment horizontal="center"/>
    </xf>
    <xf numFmtId="0" fontId="1" fillId="15" borderId="1" xfId="0" applyFont="1" applyFill="1" applyBorder="1" applyAlignment="1" applyProtection="1">
      <alignment horizontal="center" wrapText="1"/>
      <protection locked="0"/>
    </xf>
    <xf numFmtId="3" fontId="18" fillId="5" borderId="1" xfId="0" applyNumberFormat="1" applyFont="1" applyFill="1" applyBorder="1" applyAlignment="1">
      <alignment horizontal="center" vertical="center"/>
    </xf>
    <xf numFmtId="3" fontId="44" fillId="0" borderId="29" xfId="0" applyNumberFormat="1" applyFont="1" applyBorder="1"/>
    <xf numFmtId="10" fontId="23" fillId="0" borderId="29" xfId="2" applyNumberFormat="1" applyFont="1" applyFill="1" applyBorder="1" applyProtection="1"/>
    <xf numFmtId="3" fontId="44" fillId="0" borderId="18" xfId="0" applyNumberFormat="1" applyFont="1" applyBorder="1"/>
    <xf numFmtId="3" fontId="28" fillId="14" borderId="1" xfId="0" applyNumberFormat="1" applyFont="1" applyFill="1" applyBorder="1" applyAlignment="1">
      <alignment horizontal="center" vertical="center"/>
    </xf>
    <xf numFmtId="0" fontId="44" fillId="0" borderId="1" xfId="0" applyFont="1" applyBorder="1" applyAlignment="1">
      <alignment horizontal="left" vertical="center" wrapText="1"/>
    </xf>
    <xf numFmtId="3" fontId="21" fillId="14" borderId="1" xfId="0" applyNumberFormat="1" applyFont="1" applyFill="1" applyBorder="1" applyAlignment="1">
      <alignment horizontal="center" vertical="center"/>
    </xf>
    <xf numFmtId="0" fontId="56" fillId="0" borderId="1" xfId="0" applyFont="1" applyBorder="1" applyAlignment="1">
      <alignment wrapText="1"/>
    </xf>
    <xf numFmtId="0" fontId="10" fillId="0" borderId="0" xfId="0" applyFont="1" applyAlignment="1">
      <alignment horizontal="left" wrapText="1"/>
    </xf>
    <xf numFmtId="9" fontId="44" fillId="0" borderId="3" xfId="0" applyNumberFormat="1" applyFont="1" applyBorder="1" applyAlignment="1">
      <alignment horizontal="right" vertical="center" wrapText="1"/>
    </xf>
    <xf numFmtId="166" fontId="44" fillId="0" borderId="3" xfId="0" applyNumberFormat="1" applyFont="1" applyBorder="1" applyAlignment="1">
      <alignment vertical="center"/>
    </xf>
    <xf numFmtId="168" fontId="44" fillId="0" borderId="3" xfId="0" applyNumberFormat="1" applyFont="1" applyBorder="1" applyAlignment="1">
      <alignment horizontal="right" vertical="center" wrapText="1"/>
    </xf>
    <xf numFmtId="0" fontId="29" fillId="10" borderId="54" xfId="0" applyFont="1" applyFill="1" applyBorder="1" applyAlignment="1">
      <alignment horizontal="center" wrapText="1"/>
    </xf>
    <xf numFmtId="0" fontId="29" fillId="10" borderId="28" xfId="0" applyFont="1" applyFill="1" applyBorder="1" applyAlignment="1">
      <alignment horizontal="center" wrapText="1"/>
    </xf>
    <xf numFmtId="0" fontId="29" fillId="10" borderId="55" xfId="0" applyFont="1" applyFill="1" applyBorder="1" applyAlignment="1">
      <alignment horizontal="center" wrapText="1"/>
    </xf>
    <xf numFmtId="3" fontId="23" fillId="0" borderId="1" xfId="1" applyNumberFormat="1" applyFont="1" applyFill="1" applyBorder="1" applyAlignment="1" applyProtection="1">
      <alignment horizontal="center" vertical="center"/>
      <protection locked="0"/>
    </xf>
    <xf numFmtId="3" fontId="58" fillId="0" borderId="1" xfId="0" applyNumberFormat="1" applyFont="1" applyBorder="1" applyAlignment="1">
      <alignment horizontal="justify" vertical="center"/>
    </xf>
    <xf numFmtId="3" fontId="44" fillId="2" borderId="1" xfId="0" applyNumberFormat="1" applyFont="1" applyFill="1" applyBorder="1" applyAlignment="1">
      <alignment horizontal="center" vertical="center" wrapText="1"/>
    </xf>
    <xf numFmtId="0" fontId="44" fillId="12" borderId="1" xfId="0" applyFont="1" applyFill="1" applyBorder="1" applyAlignment="1">
      <alignment horizontal="center" vertical="center" wrapText="1"/>
    </xf>
    <xf numFmtId="3" fontId="0" fillId="0" borderId="1" xfId="0" applyNumberFormat="1" applyBorder="1" applyAlignment="1" applyProtection="1">
      <alignment horizontal="center"/>
      <protection locked="0"/>
    </xf>
    <xf numFmtId="3" fontId="8" fillId="0" borderId="1" xfId="0" applyNumberFormat="1" applyFont="1" applyBorder="1" applyAlignment="1">
      <alignment horizontal="center"/>
    </xf>
    <xf numFmtId="3" fontId="11" fillId="0" borderId="1" xfId="0" applyNumberFormat="1" applyFont="1" applyBorder="1" applyAlignment="1">
      <alignment horizontal="center"/>
    </xf>
    <xf numFmtId="0" fontId="59" fillId="10" borderId="1" xfId="0" applyFont="1" applyFill="1" applyBorder="1" applyAlignment="1">
      <alignment horizontal="center"/>
    </xf>
    <xf numFmtId="3" fontId="59" fillId="10" borderId="1" xfId="0" applyNumberFormat="1" applyFont="1" applyFill="1" applyBorder="1" applyAlignment="1">
      <alignment horizontal="center" wrapText="1"/>
    </xf>
    <xf numFmtId="3" fontId="11" fillId="0" borderId="1" xfId="0" applyNumberFormat="1" applyFont="1" applyBorder="1" applyAlignment="1">
      <alignment horizontal="center" wrapText="1"/>
    </xf>
    <xf numFmtId="3" fontId="11" fillId="5" borderId="1" xfId="0" applyNumberFormat="1" applyFont="1" applyFill="1" applyBorder="1"/>
    <xf numFmtId="3" fontId="11" fillId="0" borderId="1" xfId="0" applyNumberFormat="1" applyFont="1" applyBorder="1"/>
    <xf numFmtId="3" fontId="18" fillId="10" borderId="1" xfId="0" applyNumberFormat="1" applyFont="1" applyFill="1" applyBorder="1" applyAlignment="1" applyProtection="1">
      <alignment horizontal="center" vertical="center"/>
      <protection locked="0"/>
    </xf>
    <xf numFmtId="3" fontId="18" fillId="10" borderId="1" xfId="1" applyNumberFormat="1" applyFont="1" applyFill="1" applyBorder="1" applyAlignment="1" applyProtection="1">
      <alignment horizontal="center" vertical="center"/>
      <protection locked="0"/>
    </xf>
    <xf numFmtId="3" fontId="17" fillId="10" borderId="1" xfId="1" applyNumberFormat="1" applyFont="1" applyFill="1" applyBorder="1" applyAlignment="1" applyProtection="1">
      <alignment horizontal="center" vertical="center"/>
    </xf>
    <xf numFmtId="3" fontId="23" fillId="0" borderId="1" xfId="0" applyNumberFormat="1" applyFont="1" applyBorder="1" applyAlignment="1">
      <alignment horizontal="center" vertical="center"/>
    </xf>
    <xf numFmtId="3" fontId="17" fillId="0" borderId="1" xfId="0" applyNumberFormat="1" applyFont="1" applyBorder="1" applyAlignment="1">
      <alignment horizontal="right" vertical="center"/>
    </xf>
    <xf numFmtId="3" fontId="18" fillId="14" borderId="8" xfId="0" applyNumberFormat="1" applyFont="1" applyFill="1" applyBorder="1" applyAlignment="1">
      <alignment horizontal="right" vertical="center"/>
    </xf>
    <xf numFmtId="0" fontId="11" fillId="12" borderId="1" xfId="0" applyFont="1" applyFill="1" applyBorder="1" applyAlignment="1">
      <alignment horizontal="center" vertical="top" wrapText="1"/>
    </xf>
    <xf numFmtId="167" fontId="18" fillId="0" borderId="8" xfId="1" applyNumberFormat="1" applyFont="1" applyFill="1" applyBorder="1" applyProtection="1">
      <protection locked="0"/>
    </xf>
    <xf numFmtId="167" fontId="18" fillId="0" borderId="1" xfId="1" applyNumberFormat="1" applyFont="1" applyFill="1" applyBorder="1" applyProtection="1"/>
    <xf numFmtId="167" fontId="17" fillId="0" borderId="1" xfId="1" applyNumberFormat="1" applyFont="1" applyFill="1" applyBorder="1" applyAlignment="1" applyProtection="1">
      <alignment horizontal="right" vertical="center" wrapText="1"/>
    </xf>
    <xf numFmtId="167" fontId="17" fillId="0" borderId="26" xfId="1" applyNumberFormat="1" applyFont="1" applyFill="1" applyBorder="1" applyAlignment="1" applyProtection="1">
      <alignment horizontal="right" vertical="center" wrapText="1"/>
    </xf>
    <xf numFmtId="3" fontId="44" fillId="8" borderId="1" xfId="0" applyNumberFormat="1" applyFont="1" applyFill="1" applyBorder="1" applyAlignment="1">
      <alignment horizontal="left" vertical="center" wrapText="1"/>
    </xf>
    <xf numFmtId="8" fontId="3" fillId="0" borderId="0" xfId="0" applyNumberFormat="1" applyFont="1"/>
    <xf numFmtId="167" fontId="17" fillId="0" borderId="1" xfId="1" applyNumberFormat="1" applyFont="1" applyFill="1" applyBorder="1" applyAlignment="1" applyProtection="1">
      <alignment horizontal="right" vertical="center"/>
    </xf>
    <xf numFmtId="167" fontId="18" fillId="14" borderId="1" xfId="1" applyNumberFormat="1" applyFont="1" applyFill="1" applyBorder="1" applyAlignment="1" applyProtection="1">
      <alignment horizontal="right" vertical="center"/>
    </xf>
    <xf numFmtId="0" fontId="12" fillId="12" borderId="8" xfId="0" applyFont="1" applyFill="1" applyBorder="1" applyAlignment="1">
      <alignment vertical="top" wrapText="1"/>
    </xf>
    <xf numFmtId="3" fontId="31" fillId="0" borderId="1" xfId="0" applyNumberFormat="1" applyFont="1" applyBorder="1" applyAlignment="1" applyProtection="1">
      <alignment vertical="center"/>
      <protection locked="0"/>
    </xf>
    <xf numFmtId="3" fontId="31" fillId="14" borderId="8" xfId="0" applyNumberFormat="1" applyFont="1" applyFill="1" applyBorder="1" applyAlignment="1" applyProtection="1">
      <alignment vertical="center"/>
      <protection locked="0"/>
    </xf>
    <xf numFmtId="3" fontId="18" fillId="14" borderId="1" xfId="0" applyNumberFormat="1" applyFont="1" applyFill="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1" xfId="0" applyNumberFormat="1" applyFont="1" applyBorder="1" applyAlignment="1">
      <alignment horizontal="right"/>
    </xf>
    <xf numFmtId="3" fontId="44" fillId="10" borderId="1" xfId="0" applyNumberFormat="1" applyFont="1" applyFill="1" applyBorder="1" applyAlignment="1">
      <alignment horizontal="left" vertical="center" wrapText="1"/>
    </xf>
    <xf numFmtId="0" fontId="44" fillId="0" borderId="5" xfId="0" applyFont="1" applyBorder="1" applyAlignment="1">
      <alignment horizontal="center" vertical="center" wrapText="1"/>
    </xf>
    <xf numFmtId="0" fontId="44" fillId="0" borderId="10" xfId="0" applyFont="1" applyBorder="1" applyAlignment="1">
      <alignment horizontal="center" vertical="top" wrapText="1"/>
    </xf>
    <xf numFmtId="0" fontId="44" fillId="0" borderId="11" xfId="0" applyFont="1" applyBorder="1" applyAlignment="1">
      <alignment horizontal="center" vertical="top" wrapText="1"/>
    </xf>
    <xf numFmtId="0" fontId="44" fillId="0" borderId="12" xfId="0" applyFont="1" applyBorder="1" applyAlignment="1">
      <alignment horizontal="center" vertical="top" wrapText="1"/>
    </xf>
    <xf numFmtId="3" fontId="44" fillId="0" borderId="13" xfId="0" applyNumberFormat="1" applyFont="1" applyBorder="1" applyAlignment="1" applyProtection="1">
      <alignment vertical="center"/>
      <protection locked="0"/>
    </xf>
    <xf numFmtId="4" fontId="44" fillId="0" borderId="6" xfId="0" applyNumberFormat="1" applyFont="1" applyBorder="1" applyAlignment="1">
      <alignment vertical="center"/>
    </xf>
    <xf numFmtId="0" fontId="44" fillId="20" borderId="8" xfId="0" applyFont="1" applyFill="1" applyBorder="1" applyAlignment="1">
      <alignment horizontal="left" wrapText="1"/>
    </xf>
    <xf numFmtId="0" fontId="44" fillId="20" borderId="26" xfId="0" applyFont="1" applyFill="1" applyBorder="1" applyAlignment="1">
      <alignment horizontal="left" vertical="top" wrapText="1"/>
    </xf>
    <xf numFmtId="0" fontId="44" fillId="20" borderId="5" xfId="0" applyFont="1" applyFill="1" applyBorder="1" applyAlignment="1">
      <alignment horizontal="left" vertical="top" wrapText="1"/>
    </xf>
    <xf numFmtId="0" fontId="62" fillId="0" borderId="1" xfId="0" applyFont="1" applyBorder="1" applyAlignment="1">
      <alignment vertical="center" wrapText="1"/>
    </xf>
    <xf numFmtId="0" fontId="62" fillId="0" borderId="1" xfId="0" applyFont="1" applyBorder="1" applyAlignment="1">
      <alignment horizontal="left" vertical="top" wrapText="1"/>
    </xf>
    <xf numFmtId="3" fontId="9" fillId="0" borderId="1" xfId="0" applyNumberFormat="1" applyFont="1" applyBorder="1" applyAlignment="1">
      <alignment horizontal="left" vertical="top" wrapText="1"/>
    </xf>
    <xf numFmtId="3" fontId="18" fillId="8" borderId="1" xfId="1" applyNumberFormat="1" applyFont="1" applyFill="1" applyBorder="1" applyAlignment="1" applyProtection="1">
      <alignment horizontal="center" vertical="center"/>
      <protection locked="0"/>
    </xf>
    <xf numFmtId="3" fontId="18" fillId="8" borderId="1" xfId="0" applyNumberFormat="1" applyFont="1" applyFill="1" applyBorder="1" applyAlignment="1" applyProtection="1">
      <alignment horizontal="center" vertical="center"/>
      <protection locked="0"/>
    </xf>
    <xf numFmtId="0" fontId="25" fillId="16" borderId="33" xfId="0" applyFont="1" applyFill="1" applyBorder="1" applyAlignment="1">
      <alignment horizontal="center" vertical="center" wrapText="1"/>
    </xf>
    <xf numFmtId="0" fontId="25" fillId="16" borderId="0" xfId="0" applyFont="1" applyFill="1" applyAlignment="1">
      <alignment horizontal="center" vertical="center" wrapText="1"/>
    </xf>
    <xf numFmtId="0" fontId="25" fillId="16" borderId="34" xfId="0" applyFont="1" applyFill="1" applyBorder="1" applyAlignment="1">
      <alignment horizontal="center" vertical="center" wrapText="1"/>
    </xf>
    <xf numFmtId="0" fontId="40" fillId="15" borderId="31" xfId="0" applyFont="1" applyFill="1" applyBorder="1" applyAlignment="1" applyProtection="1">
      <alignment horizontal="center"/>
      <protection locked="0"/>
    </xf>
    <xf numFmtId="0" fontId="40" fillId="15" borderId="0" xfId="0" applyFont="1" applyFill="1" applyAlignment="1" applyProtection="1">
      <alignment horizontal="center"/>
      <protection locked="0"/>
    </xf>
    <xf numFmtId="0" fontId="22" fillId="10" borderId="49" xfId="0" applyFont="1" applyFill="1" applyBorder="1" applyAlignment="1">
      <alignment horizontal="left" vertical="top" wrapText="1"/>
    </xf>
    <xf numFmtId="0" fontId="22" fillId="10" borderId="40" xfId="0" applyFont="1" applyFill="1" applyBorder="1" applyAlignment="1">
      <alignment horizontal="left" vertical="top" wrapText="1"/>
    </xf>
    <xf numFmtId="0" fontId="22" fillId="10" borderId="41" xfId="0" applyFont="1" applyFill="1" applyBorder="1" applyAlignment="1">
      <alignment horizontal="left" vertical="top" wrapText="1"/>
    </xf>
    <xf numFmtId="0" fontId="45" fillId="10" borderId="49" xfId="0" applyFont="1" applyFill="1" applyBorder="1" applyAlignment="1">
      <alignment horizontal="left" vertical="top" wrapText="1"/>
    </xf>
    <xf numFmtId="0" fontId="45" fillId="10" borderId="40" xfId="0" applyFont="1" applyFill="1" applyBorder="1" applyAlignment="1">
      <alignment horizontal="left" vertical="top" wrapText="1"/>
    </xf>
    <xf numFmtId="0" fontId="45" fillId="10" borderId="41" xfId="0" applyFont="1" applyFill="1" applyBorder="1" applyAlignment="1">
      <alignment horizontal="left" vertical="top" wrapText="1"/>
    </xf>
    <xf numFmtId="0" fontId="42" fillId="16" borderId="1" xfId="4" applyFont="1" applyFill="1" applyBorder="1" applyAlignment="1">
      <alignment horizontal="center" vertical="center" wrapText="1"/>
    </xf>
    <xf numFmtId="2" fontId="20" fillId="0" borderId="21" xfId="0" applyNumberFormat="1" applyFont="1" applyBorder="1" applyAlignment="1">
      <alignment horizontal="left" wrapText="1"/>
    </xf>
    <xf numFmtId="2" fontId="20" fillId="0" borderId="26" xfId="0" applyNumberFormat="1" applyFont="1" applyBorder="1" applyAlignment="1">
      <alignment horizontal="left" wrapText="1"/>
    </xf>
    <xf numFmtId="2" fontId="20" fillId="0" borderId="19" xfId="0" applyNumberFormat="1" applyFont="1" applyBorder="1" applyAlignment="1">
      <alignment horizontal="left" wrapText="1"/>
    </xf>
    <xf numFmtId="0" fontId="11" fillId="12" borderId="49" xfId="0" applyFont="1" applyFill="1" applyBorder="1" applyAlignment="1">
      <alignment horizontal="center" vertical="center"/>
    </xf>
    <xf numFmtId="0" fontId="11" fillId="12" borderId="40" xfId="0" applyFont="1" applyFill="1" applyBorder="1" applyAlignment="1">
      <alignment horizontal="center" vertical="center"/>
    </xf>
    <xf numFmtId="0" fontId="11" fillId="12" borderId="41" xfId="0" applyFont="1" applyFill="1" applyBorder="1" applyAlignment="1">
      <alignment horizontal="center" vertical="center"/>
    </xf>
    <xf numFmtId="2" fontId="20" fillId="0" borderId="23" xfId="0" applyNumberFormat="1" applyFont="1" applyBorder="1" applyAlignment="1">
      <alignment horizontal="left" wrapText="1"/>
    </xf>
    <xf numFmtId="2" fontId="20" fillId="0" borderId="14" xfId="0" applyNumberFormat="1" applyFont="1" applyBorder="1" applyAlignment="1">
      <alignment horizontal="left" wrapText="1"/>
    </xf>
    <xf numFmtId="2" fontId="20" fillId="0" borderId="22" xfId="0" applyNumberFormat="1" applyFont="1" applyBorder="1" applyAlignment="1">
      <alignment horizontal="left" wrapText="1"/>
    </xf>
    <xf numFmtId="0" fontId="44" fillId="0" borderId="18" xfId="0" applyFont="1" applyBorder="1" applyAlignment="1">
      <alignment vertical="center" wrapText="1"/>
    </xf>
    <xf numFmtId="0" fontId="44" fillId="0" borderId="25" xfId="0" applyFont="1" applyBorder="1" applyAlignment="1">
      <alignment vertical="center" wrapText="1"/>
    </xf>
    <xf numFmtId="0" fontId="44" fillId="0" borderId="16" xfId="0" applyFont="1" applyBorder="1" applyAlignment="1">
      <alignment vertical="center" wrapText="1"/>
    </xf>
    <xf numFmtId="0" fontId="29" fillId="13" borderId="49" xfId="0" applyFont="1" applyFill="1" applyBorder="1" applyAlignment="1">
      <alignment horizontal="left" vertical="center" wrapText="1"/>
    </xf>
    <xf numFmtId="0" fontId="29" fillId="13" borderId="40" xfId="0" applyFont="1" applyFill="1" applyBorder="1" applyAlignment="1">
      <alignment horizontal="left" vertical="center" wrapText="1"/>
    </xf>
    <xf numFmtId="0" fontId="29" fillId="13" borderId="41" xfId="0" applyFont="1" applyFill="1" applyBorder="1" applyAlignment="1">
      <alignment horizontal="left" vertical="center" wrapText="1"/>
    </xf>
    <xf numFmtId="0" fontId="30" fillId="12" borderId="44" xfId="0" applyFont="1" applyFill="1" applyBorder="1" applyAlignment="1">
      <alignment horizontal="left" vertical="top"/>
    </xf>
    <xf numFmtId="0" fontId="30" fillId="12" borderId="43" xfId="0" applyFont="1" applyFill="1" applyBorder="1" applyAlignment="1">
      <alignment horizontal="left" vertical="top"/>
    </xf>
    <xf numFmtId="0" fontId="30" fillId="12" borderId="38" xfId="0" applyFont="1" applyFill="1" applyBorder="1" applyAlignment="1">
      <alignment horizontal="left" vertical="top"/>
    </xf>
    <xf numFmtId="0" fontId="30" fillId="10" borderId="50" xfId="0" applyFont="1" applyFill="1" applyBorder="1" applyAlignment="1">
      <alignment horizontal="left" wrapText="1"/>
    </xf>
    <xf numFmtId="0" fontId="30" fillId="10" borderId="51" xfId="0" applyFont="1" applyFill="1" applyBorder="1" applyAlignment="1">
      <alignment horizontal="left" wrapText="1"/>
    </xf>
    <xf numFmtId="0" fontId="30" fillId="10" borderId="52" xfId="0" applyFont="1" applyFill="1" applyBorder="1" applyAlignment="1">
      <alignment horizontal="left" wrapText="1"/>
    </xf>
    <xf numFmtId="0" fontId="30" fillId="10" borderId="53" xfId="0" applyFont="1" applyFill="1" applyBorder="1" applyAlignment="1">
      <alignment horizontal="left" wrapText="1"/>
    </xf>
    <xf numFmtId="0" fontId="30" fillId="10" borderId="0" xfId="0" applyFont="1" applyFill="1" applyAlignment="1">
      <alignment horizontal="left" wrapText="1"/>
    </xf>
    <xf numFmtId="0" fontId="30" fillId="10" borderId="13" xfId="0" applyFont="1" applyFill="1" applyBorder="1" applyAlignment="1">
      <alignment horizontal="left" wrapText="1"/>
    </xf>
    <xf numFmtId="0" fontId="9" fillId="12" borderId="49" xfId="0" applyFont="1" applyFill="1" applyBorder="1" applyAlignment="1">
      <alignment horizontal="center" wrapText="1"/>
    </xf>
    <xf numFmtId="0" fontId="9" fillId="12" borderId="40" xfId="0" applyFont="1" applyFill="1" applyBorder="1" applyAlignment="1">
      <alignment horizontal="center" wrapText="1"/>
    </xf>
    <xf numFmtId="0" fontId="9" fillId="12" borderId="41" xfId="0" applyFont="1" applyFill="1" applyBorder="1" applyAlignment="1">
      <alignment horizontal="center" wrapText="1"/>
    </xf>
    <xf numFmtId="0" fontId="30" fillId="10" borderId="18" xfId="0" applyFont="1" applyFill="1" applyBorder="1" applyAlignment="1">
      <alignment vertical="top" wrapText="1"/>
    </xf>
    <xf numFmtId="0" fontId="30" fillId="10" borderId="25" xfId="0" applyFont="1" applyFill="1" applyBorder="1" applyAlignment="1">
      <alignment vertical="top" wrapText="1"/>
    </xf>
    <xf numFmtId="0" fontId="30" fillId="10" borderId="16" xfId="0" applyFont="1" applyFill="1" applyBorder="1" applyAlignment="1">
      <alignment vertical="top" wrapText="1"/>
    </xf>
    <xf numFmtId="9" fontId="35" fillId="10" borderId="10" xfId="0" applyNumberFormat="1" applyFont="1" applyFill="1" applyBorder="1" applyAlignment="1">
      <alignment horizontal="center" vertical="center" wrapText="1"/>
    </xf>
    <xf numFmtId="9" fontId="35" fillId="10" borderId="12" xfId="0" applyNumberFormat="1" applyFont="1" applyFill="1" applyBorder="1" applyAlignment="1">
      <alignment horizontal="center" vertical="center" wrapText="1"/>
    </xf>
    <xf numFmtId="0" fontId="19" fillId="10" borderId="26" xfId="0" applyFont="1" applyFill="1" applyBorder="1" applyAlignment="1">
      <alignment horizontal="left" vertical="center" wrapText="1"/>
    </xf>
    <xf numFmtId="0" fontId="19" fillId="10" borderId="19" xfId="0" applyFont="1" applyFill="1" applyBorder="1" applyAlignment="1">
      <alignment horizontal="left" vertical="center" wrapText="1"/>
    </xf>
    <xf numFmtId="9" fontId="35" fillId="10" borderId="58" xfId="0" applyNumberFormat="1" applyFont="1" applyFill="1" applyBorder="1" applyAlignment="1">
      <alignment horizontal="center" vertical="center"/>
    </xf>
    <xf numFmtId="9" fontId="35" fillId="10" borderId="59" xfId="0" applyNumberFormat="1" applyFont="1" applyFill="1" applyBorder="1" applyAlignment="1">
      <alignment horizontal="center" vertical="center"/>
    </xf>
    <xf numFmtId="0" fontId="44" fillId="10" borderId="1" xfId="0" applyFont="1" applyFill="1" applyBorder="1" applyAlignment="1">
      <alignment vertical="top" wrapText="1"/>
    </xf>
    <xf numFmtId="0" fontId="44" fillId="10" borderId="18" xfId="0" applyFont="1" applyFill="1" applyBorder="1" applyAlignment="1">
      <alignment vertical="top" wrapText="1"/>
    </xf>
    <xf numFmtId="0" fontId="30" fillId="10" borderId="30" xfId="0" applyFont="1" applyFill="1" applyBorder="1" applyAlignment="1">
      <alignment horizontal="left" vertical="center" wrapText="1"/>
    </xf>
    <xf numFmtId="0" fontId="30" fillId="10" borderId="31" xfId="0" applyFont="1" applyFill="1" applyBorder="1" applyAlignment="1">
      <alignment horizontal="left" vertical="center" wrapText="1"/>
    </xf>
    <xf numFmtId="0" fontId="30" fillId="10" borderId="32" xfId="0" applyFont="1" applyFill="1" applyBorder="1" applyAlignment="1">
      <alignment horizontal="left" vertical="center" wrapText="1"/>
    </xf>
    <xf numFmtId="0" fontId="30" fillId="10" borderId="33" xfId="0" applyFont="1" applyFill="1" applyBorder="1" applyAlignment="1">
      <alignment horizontal="left" vertical="center" wrapText="1"/>
    </xf>
    <xf numFmtId="0" fontId="30" fillId="10" borderId="0" xfId="0" applyFont="1" applyFill="1" applyAlignment="1">
      <alignment horizontal="left" vertical="center" wrapText="1"/>
    </xf>
    <xf numFmtId="0" fontId="30" fillId="10" borderId="34" xfId="0" applyFont="1" applyFill="1" applyBorder="1" applyAlignment="1">
      <alignment horizontal="left" vertical="center" wrapText="1"/>
    </xf>
    <xf numFmtId="0" fontId="30" fillId="10" borderId="35" xfId="0" applyFont="1" applyFill="1" applyBorder="1" applyAlignment="1">
      <alignment horizontal="left" vertical="center" wrapText="1"/>
    </xf>
    <xf numFmtId="0" fontId="30" fillId="10" borderId="28" xfId="0" applyFont="1" applyFill="1" applyBorder="1" applyAlignment="1">
      <alignment horizontal="left" vertical="center" wrapText="1"/>
    </xf>
    <xf numFmtId="0" fontId="30" fillId="10" borderId="36" xfId="0" applyFont="1" applyFill="1" applyBorder="1" applyAlignment="1">
      <alignment horizontal="left" vertical="center" wrapText="1"/>
    </xf>
    <xf numFmtId="0" fontId="30" fillId="12" borderId="44" xfId="0" applyFont="1" applyFill="1" applyBorder="1" applyAlignment="1">
      <alignment horizontal="center"/>
    </xf>
    <xf numFmtId="0" fontId="30" fillId="12" borderId="43" xfId="0" applyFont="1" applyFill="1" applyBorder="1" applyAlignment="1">
      <alignment horizontal="center"/>
    </xf>
    <xf numFmtId="0" fontId="30" fillId="12" borderId="38" xfId="0" applyFont="1" applyFill="1" applyBorder="1" applyAlignment="1">
      <alignment horizontal="center"/>
    </xf>
    <xf numFmtId="3" fontId="17" fillId="12" borderId="18" xfId="0" applyNumberFormat="1" applyFont="1" applyFill="1" applyBorder="1" applyAlignment="1">
      <alignment horizontal="center" vertical="center" wrapText="1"/>
    </xf>
    <xf numFmtId="3" fontId="17" fillId="12" borderId="25" xfId="0" applyNumberFormat="1" applyFont="1" applyFill="1" applyBorder="1" applyAlignment="1">
      <alignment horizontal="center" vertical="center" wrapText="1"/>
    </xf>
    <xf numFmtId="3" fontId="17" fillId="12" borderId="16" xfId="0" applyNumberFormat="1" applyFont="1" applyFill="1" applyBorder="1" applyAlignment="1">
      <alignment horizontal="center" vertical="center" wrapText="1"/>
    </xf>
    <xf numFmtId="166" fontId="17" fillId="0" borderId="33" xfId="0" applyNumberFormat="1" applyFont="1" applyBorder="1" applyAlignment="1">
      <alignment horizontal="center"/>
    </xf>
    <xf numFmtId="166" fontId="17" fillId="0" borderId="0" xfId="0" applyNumberFormat="1" applyFont="1" applyAlignment="1">
      <alignment horizontal="center"/>
    </xf>
    <xf numFmtId="10" fontId="18" fillId="0" borderId="33" xfId="0" applyNumberFormat="1" applyFont="1" applyBorder="1" applyAlignment="1">
      <alignment horizontal="center"/>
    </xf>
    <xf numFmtId="10" fontId="18" fillId="0" borderId="0" xfId="0" applyNumberFormat="1" applyFont="1" applyAlignment="1">
      <alignment horizontal="center"/>
    </xf>
    <xf numFmtId="0" fontId="30" fillId="6" borderId="42"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30" fillId="6" borderId="45" xfId="0" applyFont="1" applyFill="1" applyBorder="1" applyAlignment="1">
      <alignment horizontal="center" vertical="center" wrapText="1"/>
    </xf>
    <xf numFmtId="0" fontId="9" fillId="10" borderId="39" xfId="0" applyFont="1" applyFill="1" applyBorder="1" applyAlignment="1">
      <alignment horizontal="left" wrapText="1"/>
    </xf>
    <xf numFmtId="0" fontId="9" fillId="10" borderId="40" xfId="0" applyFont="1" applyFill="1" applyBorder="1" applyAlignment="1">
      <alignment horizontal="left" wrapText="1"/>
    </xf>
    <xf numFmtId="0" fontId="9" fillId="10" borderId="41" xfId="0" applyFont="1" applyFill="1" applyBorder="1" applyAlignment="1">
      <alignment horizontal="left" wrapText="1"/>
    </xf>
    <xf numFmtId="0" fontId="49" fillId="20" borderId="42" xfId="0" applyFont="1" applyFill="1" applyBorder="1" applyAlignment="1">
      <alignment horizontal="center" vertical="center" wrapText="1"/>
    </xf>
    <xf numFmtId="0" fontId="49" fillId="20" borderId="27" xfId="0" applyFont="1" applyFill="1" applyBorder="1" applyAlignment="1">
      <alignment horizontal="center" vertical="center" wrapText="1"/>
    </xf>
    <xf numFmtId="0" fontId="49" fillId="20" borderId="45" xfId="0" applyFont="1" applyFill="1" applyBorder="1" applyAlignment="1">
      <alignment horizontal="center" vertical="center" wrapText="1"/>
    </xf>
    <xf numFmtId="0" fontId="11" fillId="0" borderId="29" xfId="0" applyFont="1" applyBorder="1" applyAlignment="1">
      <alignment horizontal="center" vertical="center" wrapText="1"/>
    </xf>
    <xf numFmtId="0" fontId="36" fillId="0" borderId="29" xfId="0" applyFont="1" applyBorder="1" applyAlignment="1">
      <alignment horizontal="center" vertical="center" wrapText="1"/>
    </xf>
    <xf numFmtId="0" fontId="44" fillId="0" borderId="1" xfId="0" applyFont="1" applyBorder="1" applyAlignment="1">
      <alignment horizontal="left"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44" fillId="0" borderId="1" xfId="0" applyFont="1" applyBorder="1" applyAlignment="1">
      <alignment horizontal="left" wrapText="1"/>
    </xf>
    <xf numFmtId="0" fontId="30" fillId="12" borderId="42" xfId="0" applyFont="1" applyFill="1" applyBorder="1" applyAlignment="1">
      <alignment horizontal="left" vertical="center" wrapText="1"/>
    </xf>
    <xf numFmtId="0" fontId="30" fillId="12" borderId="27" xfId="0" applyFont="1" applyFill="1" applyBorder="1" applyAlignment="1">
      <alignment horizontal="left" vertical="center" wrapText="1"/>
    </xf>
    <xf numFmtId="0" fontId="30" fillId="12" borderId="45" xfId="0" applyFont="1" applyFill="1" applyBorder="1" applyAlignment="1">
      <alignment horizontal="left" vertical="center" wrapText="1"/>
    </xf>
    <xf numFmtId="0" fontId="19" fillId="8" borderId="33" xfId="0" applyFont="1" applyFill="1" applyBorder="1" applyAlignment="1">
      <alignment wrapText="1"/>
    </xf>
    <xf numFmtId="0" fontId="19" fillId="8" borderId="0" xfId="0" applyFont="1" applyFill="1" applyAlignment="1">
      <alignment wrapText="1"/>
    </xf>
    <xf numFmtId="0" fontId="30" fillId="12" borderId="49" xfId="0" applyFont="1" applyFill="1" applyBorder="1" applyAlignment="1">
      <alignment horizontal="center"/>
    </xf>
    <xf numFmtId="0" fontId="30" fillId="12" borderId="40" xfId="0" applyFont="1" applyFill="1" applyBorder="1" applyAlignment="1">
      <alignment horizontal="center"/>
    </xf>
    <xf numFmtId="0" fontId="30" fillId="12" borderId="41" xfId="0" applyFont="1" applyFill="1" applyBorder="1" applyAlignment="1">
      <alignment horizontal="center"/>
    </xf>
    <xf numFmtId="0" fontId="29" fillId="10" borderId="30" xfId="0" applyFont="1" applyFill="1" applyBorder="1" applyAlignment="1">
      <alignment horizontal="left" vertical="center" wrapText="1"/>
    </xf>
    <xf numFmtId="0" fontId="29" fillId="10" borderId="31" xfId="0" applyFont="1" applyFill="1" applyBorder="1" applyAlignment="1">
      <alignment horizontal="left" vertical="center" wrapText="1"/>
    </xf>
    <xf numFmtId="0" fontId="29" fillId="10" borderId="32" xfId="0" applyFont="1" applyFill="1" applyBorder="1" applyAlignment="1">
      <alignment horizontal="left" vertical="center" wrapText="1"/>
    </xf>
    <xf numFmtId="0" fontId="29" fillId="10" borderId="33" xfId="0" applyFont="1" applyFill="1" applyBorder="1" applyAlignment="1">
      <alignment horizontal="left" vertical="center" wrapText="1"/>
    </xf>
    <xf numFmtId="0" fontId="29" fillId="10" borderId="0" xfId="0" applyFont="1" applyFill="1" applyAlignment="1">
      <alignment horizontal="left" vertical="center" wrapText="1"/>
    </xf>
    <xf numFmtId="0" fontId="29" fillId="10" borderId="34" xfId="0" applyFont="1" applyFill="1" applyBorder="1" applyAlignment="1">
      <alignment horizontal="left" vertical="center" wrapText="1"/>
    </xf>
    <xf numFmtId="0" fontId="29" fillId="10" borderId="35" xfId="0" applyFont="1" applyFill="1" applyBorder="1" applyAlignment="1">
      <alignment horizontal="left" vertical="center" wrapText="1"/>
    </xf>
    <xf numFmtId="0" fontId="29" fillId="10" borderId="28" xfId="0" applyFont="1" applyFill="1" applyBorder="1" applyAlignment="1">
      <alignment horizontal="left" vertical="center" wrapText="1"/>
    </xf>
    <xf numFmtId="0" fontId="29" fillId="10" borderId="36" xfId="0" applyFont="1" applyFill="1" applyBorder="1" applyAlignment="1">
      <alignment horizontal="left" vertical="center" wrapText="1"/>
    </xf>
    <xf numFmtId="0" fontId="2" fillId="12" borderId="29" xfId="0" applyFont="1" applyFill="1" applyBorder="1" applyAlignment="1">
      <alignment horizontal="center"/>
    </xf>
    <xf numFmtId="0" fontId="29" fillId="10" borderId="49" xfId="0" applyFont="1" applyFill="1" applyBorder="1" applyAlignment="1">
      <alignment horizontal="left" vertical="center" wrapText="1"/>
    </xf>
    <xf numFmtId="0" fontId="29" fillId="10" borderId="40" xfId="0" applyFont="1" applyFill="1" applyBorder="1" applyAlignment="1">
      <alignment horizontal="left" vertical="center" wrapText="1"/>
    </xf>
    <xf numFmtId="0" fontId="29" fillId="10" borderId="41" xfId="0" applyFont="1" applyFill="1" applyBorder="1" applyAlignment="1">
      <alignment horizontal="left" vertical="center" wrapText="1"/>
    </xf>
    <xf numFmtId="0" fontId="2" fillId="12" borderId="49" xfId="0" applyFont="1" applyFill="1" applyBorder="1" applyAlignment="1">
      <alignment horizontal="center"/>
    </xf>
    <xf numFmtId="0" fontId="2" fillId="12" borderId="40" xfId="0" applyFont="1" applyFill="1" applyBorder="1" applyAlignment="1">
      <alignment horizontal="center"/>
    </xf>
    <xf numFmtId="0" fontId="2" fillId="12" borderId="41" xfId="0" applyFont="1" applyFill="1" applyBorder="1" applyAlignment="1">
      <alignment horizontal="center"/>
    </xf>
    <xf numFmtId="0" fontId="4" fillId="10" borderId="30" xfId="0" applyFont="1" applyFill="1" applyBorder="1" applyAlignment="1">
      <alignment horizontal="left" vertical="center" wrapText="1"/>
    </xf>
    <xf numFmtId="0" fontId="4" fillId="10" borderId="31" xfId="0" applyFont="1" applyFill="1" applyBorder="1" applyAlignment="1">
      <alignment horizontal="left" vertical="center" wrapText="1"/>
    </xf>
    <xf numFmtId="0" fontId="4" fillId="10" borderId="32" xfId="0" applyFont="1" applyFill="1" applyBorder="1" applyAlignment="1">
      <alignment horizontal="left" vertical="center" wrapText="1"/>
    </xf>
    <xf numFmtId="0" fontId="4" fillId="10" borderId="35" xfId="0" applyFont="1" applyFill="1" applyBorder="1" applyAlignment="1">
      <alignment horizontal="left" vertical="center" wrapText="1"/>
    </xf>
    <xf numFmtId="0" fontId="4" fillId="10" borderId="28" xfId="0" applyFont="1" applyFill="1" applyBorder="1" applyAlignment="1">
      <alignment horizontal="left" vertical="center" wrapText="1"/>
    </xf>
    <xf numFmtId="0" fontId="4" fillId="10" borderId="36" xfId="0" applyFont="1" applyFill="1" applyBorder="1" applyAlignment="1">
      <alignment horizontal="left" vertical="center" wrapText="1"/>
    </xf>
  </cellXfs>
  <cellStyles count="5">
    <cellStyle name="Hiperveza" xfId="3" builtinId="8"/>
    <cellStyle name="Normal 4" xfId="4" xr:uid="{00000000-0005-0000-0000-000001000000}"/>
    <cellStyle name="Normalno" xfId="0" builtinId="0"/>
    <cellStyle name="Postotak" xfId="2" builtinId="5"/>
    <cellStyle name="Zarez" xfId="1" builtinId="3"/>
  </cellStyles>
  <dxfs count="1">
    <dxf>
      <font>
        <color rgb="FF9C0006"/>
      </font>
      <fill>
        <patternFill>
          <bgColor rgb="FFFFC7CE"/>
        </patternFill>
      </fill>
    </dxf>
  </dxfs>
  <tableStyles count="0" defaultTableStyle="TableStyleMedium9" defaultPivotStyle="PivotStyleLight16"/>
  <colors>
    <mruColors>
      <color rgb="FFF2FAA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9:J16"/>
  <sheetViews>
    <sheetView workbookViewId="0">
      <selection activeCell="D15" sqref="D15:J16"/>
    </sheetView>
  </sheetViews>
  <sheetFormatPr defaultRowHeight="12.75" x14ac:dyDescent="0.2"/>
  <cols>
    <col min="3" max="3" width="21.7109375" customWidth="1"/>
    <col min="10" max="10" width="31.85546875" customWidth="1"/>
  </cols>
  <sheetData>
    <row r="9" spans="4:10" ht="13.5" thickBot="1" x14ac:dyDescent="0.25"/>
    <row r="10" spans="4:10" ht="15.75" thickTop="1" x14ac:dyDescent="0.25">
      <c r="D10" s="170"/>
      <c r="E10" s="171"/>
      <c r="F10" s="171"/>
      <c r="G10" s="171"/>
      <c r="H10" s="171"/>
      <c r="I10" s="171"/>
      <c r="J10" s="172"/>
    </row>
    <row r="11" spans="4:10" ht="13.15" customHeight="1" x14ac:dyDescent="0.25">
      <c r="D11" s="164"/>
      <c r="E11" s="165"/>
      <c r="F11" s="165"/>
      <c r="G11" s="165"/>
      <c r="H11" s="165"/>
      <c r="I11" s="165"/>
      <c r="J11" s="166"/>
    </row>
    <row r="12" spans="4:10" ht="13.15" customHeight="1" x14ac:dyDescent="0.2">
      <c r="D12" s="359" t="s">
        <v>166</v>
      </c>
      <c r="E12" s="360"/>
      <c r="F12" s="360"/>
      <c r="G12" s="360"/>
      <c r="H12" s="360"/>
      <c r="I12" s="360"/>
      <c r="J12" s="361"/>
    </row>
    <row r="13" spans="4:10" ht="13.15" customHeight="1" x14ac:dyDescent="0.2">
      <c r="D13" s="359"/>
      <c r="E13" s="360"/>
      <c r="F13" s="360"/>
      <c r="G13" s="360"/>
      <c r="H13" s="360"/>
      <c r="I13" s="360"/>
      <c r="J13" s="361"/>
    </row>
    <row r="14" spans="4:10" ht="13.9" customHeight="1" thickBot="1" x14ac:dyDescent="0.25">
      <c r="D14" s="167"/>
      <c r="E14" s="168"/>
      <c r="F14" s="168"/>
      <c r="G14" s="168"/>
      <c r="H14" s="168"/>
      <c r="I14" s="168"/>
      <c r="J14" s="169"/>
    </row>
    <row r="15" spans="4:10" ht="13.5" thickTop="1" x14ac:dyDescent="0.2">
      <c r="D15" s="362" t="s">
        <v>170</v>
      </c>
      <c r="E15" s="362"/>
      <c r="F15" s="362"/>
      <c r="G15" s="362"/>
      <c r="H15" s="362"/>
      <c r="I15" s="362"/>
      <c r="J15" s="362"/>
    </row>
    <row r="16" spans="4:10" x14ac:dyDescent="0.2">
      <c r="D16" s="363"/>
      <c r="E16" s="363"/>
      <c r="F16" s="363"/>
      <c r="G16" s="363"/>
      <c r="H16" s="363"/>
      <c r="I16" s="363"/>
      <c r="J16" s="363"/>
    </row>
  </sheetData>
  <sheetProtection password="DA28" sheet="1" objects="1" scenarios="1"/>
  <mergeCells count="2">
    <mergeCell ref="D12:J13"/>
    <mergeCell ref="D15:J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U24"/>
  <sheetViews>
    <sheetView zoomScale="120" zoomScaleNormal="120" workbookViewId="0">
      <selection activeCell="E23" sqref="E23"/>
    </sheetView>
  </sheetViews>
  <sheetFormatPr defaultColWidth="9.140625" defaultRowHeight="12.75" x14ac:dyDescent="0.2"/>
  <cols>
    <col min="1" max="1" width="30.28515625" style="11" customWidth="1"/>
    <col min="2" max="2" width="19.85546875" style="11" customWidth="1"/>
    <col min="3" max="4" width="17.140625" style="11" bestFit="1" customWidth="1"/>
    <col min="5" max="5" width="18.5703125" style="11" customWidth="1"/>
    <col min="6" max="14" width="17.140625" style="11" bestFit="1" customWidth="1"/>
    <col min="15" max="19" width="15.85546875" style="11" bestFit="1" customWidth="1"/>
    <col min="20" max="21" width="17.140625" style="11" bestFit="1" customWidth="1"/>
    <col min="22" max="16384" width="9.140625" style="11"/>
  </cols>
  <sheetData>
    <row r="1" spans="1:21" ht="13.5" thickBot="1" x14ac:dyDescent="0.25"/>
    <row r="2" spans="1:21" ht="26.25" customHeight="1" thickTop="1" thickBot="1" x14ac:dyDescent="0.25">
      <c r="A2" s="464" t="s">
        <v>77</v>
      </c>
      <c r="B2" s="464"/>
      <c r="C2" s="464"/>
      <c r="D2" s="464"/>
      <c r="E2" s="464"/>
    </row>
    <row r="3" spans="1:21" s="31" customFormat="1" ht="26.25" customHeight="1" thickTop="1" thickBot="1" x14ac:dyDescent="0.25">
      <c r="A3" s="30"/>
      <c r="B3" s="30"/>
      <c r="C3" s="30"/>
      <c r="D3" s="30"/>
      <c r="E3" s="30"/>
    </row>
    <row r="4" spans="1:21" ht="48" customHeight="1" thickTop="1" thickBot="1" x14ac:dyDescent="0.25">
      <c r="A4" s="465" t="s">
        <v>189</v>
      </c>
      <c r="B4" s="466"/>
      <c r="C4" s="466"/>
      <c r="D4" s="466"/>
      <c r="E4" s="467"/>
      <c r="F4" s="12"/>
      <c r="G4" s="12"/>
      <c r="H4" s="12"/>
      <c r="I4" s="12"/>
    </row>
    <row r="5" spans="1:21" ht="48" customHeight="1" thickTop="1" x14ac:dyDescent="0.2"/>
    <row r="7" spans="1:21" s="17" customFormat="1" ht="24.75" customHeight="1" x14ac:dyDescent="0.15">
      <c r="A7" s="229" t="s">
        <v>224</v>
      </c>
      <c r="B7" s="27">
        <v>1</v>
      </c>
      <c r="C7" s="27">
        <v>2</v>
      </c>
      <c r="D7" s="27">
        <v>3</v>
      </c>
      <c r="E7" s="27">
        <v>4</v>
      </c>
      <c r="F7" s="27">
        <v>5</v>
      </c>
      <c r="G7" s="27">
        <v>6</v>
      </c>
      <c r="H7" s="27">
        <v>7</v>
      </c>
      <c r="I7" s="27">
        <v>8</v>
      </c>
      <c r="J7" s="27">
        <v>9</v>
      </c>
      <c r="K7" s="27">
        <v>10</v>
      </c>
      <c r="L7" s="27">
        <v>11</v>
      </c>
      <c r="M7" s="27">
        <v>12</v>
      </c>
      <c r="N7" s="27">
        <v>13</v>
      </c>
      <c r="O7" s="27">
        <v>14</v>
      </c>
      <c r="P7" s="27">
        <v>15</v>
      </c>
      <c r="Q7" s="27">
        <v>16</v>
      </c>
      <c r="R7" s="27">
        <v>17</v>
      </c>
      <c r="S7" s="27">
        <v>18</v>
      </c>
      <c r="T7" s="27">
        <v>19</v>
      </c>
      <c r="U7" s="27">
        <v>20</v>
      </c>
    </row>
    <row r="8" spans="1:21" s="17" customFormat="1" ht="24.6" customHeight="1" x14ac:dyDescent="0.15">
      <c r="A8" s="260" t="s">
        <v>24</v>
      </c>
      <c r="B8" s="15">
        <f>FNPVC!C7</f>
        <v>0</v>
      </c>
      <c r="C8" s="15">
        <f>FNPVC!D7</f>
        <v>0</v>
      </c>
      <c r="D8" s="15">
        <f>FNPVC!E7</f>
        <v>0</v>
      </c>
      <c r="E8" s="15">
        <f>FNPVC!F7</f>
        <v>0</v>
      </c>
      <c r="F8" s="15">
        <f>FNPVC!G7</f>
        <v>0</v>
      </c>
      <c r="G8" s="15">
        <f>FNPVC!H7</f>
        <v>0</v>
      </c>
      <c r="H8" s="15">
        <f>FNPVC!I7</f>
        <v>0</v>
      </c>
      <c r="I8" s="15">
        <f>FNPVC!J7</f>
        <v>0</v>
      </c>
      <c r="J8" s="15">
        <f>FNPVC!K7</f>
        <v>0</v>
      </c>
      <c r="K8" s="15">
        <f>FNPVC!L7</f>
        <v>0</v>
      </c>
      <c r="L8" s="15">
        <f>FNPVC!M7</f>
        <v>0</v>
      </c>
      <c r="M8" s="15">
        <f>FNPVC!N7</f>
        <v>0</v>
      </c>
      <c r="N8" s="15">
        <f>FNPVC!O7</f>
        <v>0</v>
      </c>
      <c r="O8" s="15">
        <f>FNPVC!P7</f>
        <v>0</v>
      </c>
      <c r="P8" s="15">
        <f>FNPVC!Q7</f>
        <v>0</v>
      </c>
      <c r="Q8" s="15">
        <f>FNPVC!R7</f>
        <v>0</v>
      </c>
      <c r="R8" s="15">
        <f>FNPVC!S7</f>
        <v>0</v>
      </c>
      <c r="S8" s="15">
        <f>FNPVC!T7</f>
        <v>0</v>
      </c>
      <c r="T8" s="15">
        <f>FNPVC!U7</f>
        <v>0</v>
      </c>
      <c r="U8" s="15">
        <f>FNPVC!V7</f>
        <v>0</v>
      </c>
    </row>
    <row r="9" spans="1:21" s="17" customFormat="1" ht="24.6" customHeight="1" x14ac:dyDescent="0.15">
      <c r="A9" s="262" t="s">
        <v>252</v>
      </c>
      <c r="B9" s="15">
        <f>FNPVC!C8</f>
        <v>0</v>
      </c>
      <c r="C9" s="15">
        <f>FNPVC!D8</f>
        <v>0</v>
      </c>
      <c r="D9" s="15">
        <f>FNPVC!E8</f>
        <v>0</v>
      </c>
      <c r="E9" s="15">
        <f>FNPVC!F8</f>
        <v>0</v>
      </c>
      <c r="F9" s="15">
        <f>FNPVC!G8</f>
        <v>0</v>
      </c>
      <c r="G9" s="15">
        <f>FNPVC!H8</f>
        <v>0</v>
      </c>
      <c r="H9" s="15">
        <f>FNPVC!I8</f>
        <v>0</v>
      </c>
      <c r="I9" s="15">
        <f>FNPVC!J8</f>
        <v>0</v>
      </c>
      <c r="J9" s="15">
        <f>FNPVC!K8</f>
        <v>0</v>
      </c>
      <c r="K9" s="15">
        <f>FNPVC!L8</f>
        <v>0</v>
      </c>
      <c r="L9" s="15">
        <f>FNPVC!M8</f>
        <v>0</v>
      </c>
      <c r="M9" s="15">
        <f>FNPVC!N8</f>
        <v>0</v>
      </c>
      <c r="N9" s="15">
        <f>FNPVC!O8</f>
        <v>0</v>
      </c>
      <c r="O9" s="15">
        <f>FNPVC!P8</f>
        <v>0</v>
      </c>
      <c r="P9" s="15">
        <f>FNPVC!Q8</f>
        <v>0</v>
      </c>
      <c r="Q9" s="15">
        <f>FNPVC!R8</f>
        <v>0</v>
      </c>
      <c r="R9" s="15">
        <f>FNPVC!S8</f>
        <v>0</v>
      </c>
      <c r="S9" s="15">
        <f>FNPVC!T8</f>
        <v>0</v>
      </c>
      <c r="T9" s="15">
        <f>FNPVC!U8</f>
        <v>0</v>
      </c>
      <c r="U9" s="15">
        <f>FNPVC!V8</f>
        <v>0</v>
      </c>
    </row>
    <row r="10" spans="1:21" s="17" customFormat="1" ht="24.6" customHeight="1" x14ac:dyDescent="0.15">
      <c r="A10" s="344" t="s">
        <v>33</v>
      </c>
      <c r="B10" s="342">
        <f t="shared" ref="B10:U10" si="0">SUM(B8:B9)</f>
        <v>0</v>
      </c>
      <c r="C10" s="342">
        <f t="shared" si="0"/>
        <v>0</v>
      </c>
      <c r="D10" s="342">
        <f t="shared" si="0"/>
        <v>0</v>
      </c>
      <c r="E10" s="342">
        <f t="shared" si="0"/>
        <v>0</v>
      </c>
      <c r="F10" s="342">
        <f t="shared" si="0"/>
        <v>0</v>
      </c>
      <c r="G10" s="342">
        <f t="shared" si="0"/>
        <v>0</v>
      </c>
      <c r="H10" s="342">
        <f t="shared" si="0"/>
        <v>0</v>
      </c>
      <c r="I10" s="342">
        <f t="shared" si="0"/>
        <v>0</v>
      </c>
      <c r="J10" s="342">
        <f t="shared" si="0"/>
        <v>0</v>
      </c>
      <c r="K10" s="342">
        <f t="shared" si="0"/>
        <v>0</v>
      </c>
      <c r="L10" s="342">
        <f t="shared" si="0"/>
        <v>0</v>
      </c>
      <c r="M10" s="342">
        <f t="shared" si="0"/>
        <v>0</v>
      </c>
      <c r="N10" s="342">
        <f t="shared" si="0"/>
        <v>0</v>
      </c>
      <c r="O10" s="342">
        <f t="shared" si="0"/>
        <v>0</v>
      </c>
      <c r="P10" s="342">
        <f t="shared" si="0"/>
        <v>0</v>
      </c>
      <c r="Q10" s="342">
        <f t="shared" si="0"/>
        <v>0</v>
      </c>
      <c r="R10" s="342">
        <f t="shared" si="0"/>
        <v>0</v>
      </c>
      <c r="S10" s="342">
        <f t="shared" si="0"/>
        <v>0</v>
      </c>
      <c r="T10" s="342">
        <f t="shared" si="0"/>
        <v>0</v>
      </c>
      <c r="U10" s="342">
        <f t="shared" si="0"/>
        <v>0</v>
      </c>
    </row>
    <row r="11" spans="1:21" s="20" customFormat="1" ht="24.6" customHeight="1" x14ac:dyDescent="0.2">
      <c r="A11" s="261" t="str">
        <f>'Izvori financiranja'!A12</f>
        <v>Javni doprinos</v>
      </c>
      <c r="B11" s="19" t="e">
        <f>'Izvori financiranja'!C12</f>
        <v>#DIV/0!</v>
      </c>
      <c r="C11" s="19" t="e">
        <f>'Izvori financiranja'!D12</f>
        <v>#DIV/0!</v>
      </c>
      <c r="D11" s="19" t="e">
        <f>'Izvori financiranja'!E12</f>
        <v>#DIV/0!</v>
      </c>
      <c r="E11" s="19" t="e">
        <f>'Izvori financiranja'!F12</f>
        <v>#DIV/0!</v>
      </c>
      <c r="F11" s="19" t="e">
        <f>'Izvori financiranja'!G12</f>
        <v>#DIV/0!</v>
      </c>
      <c r="G11" s="19" t="e">
        <f>'Izvori financiranja'!H12</f>
        <v>#DIV/0!</v>
      </c>
      <c r="H11" s="19" t="e">
        <f>'Izvori financiranja'!I12</f>
        <v>#DIV/0!</v>
      </c>
      <c r="I11" s="19"/>
      <c r="J11" s="19"/>
      <c r="K11" s="19"/>
      <c r="L11" s="19"/>
      <c r="M11" s="19"/>
      <c r="N11" s="19"/>
      <c r="O11" s="19"/>
      <c r="P11" s="19"/>
      <c r="Q11" s="19"/>
      <c r="R11" s="19"/>
      <c r="S11" s="19"/>
      <c r="T11" s="19"/>
      <c r="U11" s="19"/>
    </row>
    <row r="12" spans="1:21" s="22" customFormat="1" ht="24.6" customHeight="1" x14ac:dyDescent="0.15">
      <c r="A12" s="262" t="s">
        <v>78</v>
      </c>
      <c r="B12" s="41"/>
      <c r="C12" s="41"/>
      <c r="D12" s="41"/>
      <c r="E12" s="41"/>
      <c r="F12" s="41"/>
      <c r="G12" s="41"/>
      <c r="H12" s="41"/>
      <c r="I12" s="41"/>
      <c r="J12" s="41"/>
      <c r="K12" s="41"/>
      <c r="L12" s="41"/>
      <c r="M12" s="41"/>
      <c r="N12" s="41"/>
      <c r="O12" s="41"/>
      <c r="P12" s="41"/>
      <c r="Q12" s="41"/>
      <c r="R12" s="41"/>
      <c r="S12" s="41"/>
      <c r="T12" s="41"/>
      <c r="U12" s="41"/>
    </row>
    <row r="13" spans="1:21" s="22" customFormat="1" ht="24.6" customHeight="1" x14ac:dyDescent="0.15">
      <c r="A13" s="262" t="s">
        <v>26</v>
      </c>
      <c r="B13" s="21">
        <f>FNPVC!C10</f>
        <v>0</v>
      </c>
      <c r="C13" s="21">
        <f>FNPVC!D10</f>
        <v>0</v>
      </c>
      <c r="D13" s="21">
        <f>FNPVC!E10</f>
        <v>0</v>
      </c>
      <c r="E13" s="21">
        <f>FNPVC!F10</f>
        <v>0</v>
      </c>
      <c r="F13" s="21">
        <f>FNPVC!G10</f>
        <v>0</v>
      </c>
      <c r="G13" s="21">
        <f>FNPVC!H10</f>
        <v>0</v>
      </c>
      <c r="H13" s="21">
        <f>FNPVC!I10</f>
        <v>0</v>
      </c>
      <c r="I13" s="21">
        <f>FNPVC!J10</f>
        <v>0</v>
      </c>
      <c r="J13" s="21">
        <f>FNPVC!K10</f>
        <v>0</v>
      </c>
      <c r="K13" s="21">
        <f>FNPVC!L10</f>
        <v>0</v>
      </c>
      <c r="L13" s="21">
        <f>FNPVC!M10</f>
        <v>0</v>
      </c>
      <c r="M13" s="21">
        <f>FNPVC!N10</f>
        <v>0</v>
      </c>
      <c r="N13" s="21">
        <f>FNPVC!O10</f>
        <v>0</v>
      </c>
      <c r="O13" s="21">
        <f>FNPVC!P10</f>
        <v>0</v>
      </c>
      <c r="P13" s="21">
        <f>FNPVC!Q10</f>
        <v>0</v>
      </c>
      <c r="Q13" s="21">
        <f>FNPVC!R10</f>
        <v>0</v>
      </c>
      <c r="R13" s="21">
        <f>FNPVC!S10</f>
        <v>0</v>
      </c>
      <c r="S13" s="21">
        <f>FNPVC!T10</f>
        <v>0</v>
      </c>
      <c r="T13" s="21">
        <f>FNPVC!U10</f>
        <v>0</v>
      </c>
      <c r="U13" s="21">
        <f>FNPVC!V10</f>
        <v>0</v>
      </c>
    </row>
    <row r="14" spans="1:21" s="22" customFormat="1" ht="24.6" customHeight="1" x14ac:dyDescent="0.15">
      <c r="A14" s="262" t="s">
        <v>19</v>
      </c>
      <c r="B14" s="21">
        <f>FNPVC!C11</f>
        <v>0</v>
      </c>
      <c r="C14" s="21">
        <f>FNPVC!D11</f>
        <v>0</v>
      </c>
      <c r="D14" s="21">
        <f>FNPVC!E11</f>
        <v>0</v>
      </c>
      <c r="E14" s="21">
        <f>FNPVC!F11</f>
        <v>0</v>
      </c>
      <c r="F14" s="21">
        <f>FNPVC!G11</f>
        <v>0</v>
      </c>
      <c r="G14" s="21">
        <f>FNPVC!H11</f>
        <v>0</v>
      </c>
      <c r="H14" s="21">
        <f>FNPVC!I11</f>
        <v>0</v>
      </c>
      <c r="I14" s="21">
        <f>FNPVC!J11</f>
        <v>0</v>
      </c>
      <c r="J14" s="21">
        <f>FNPVC!K11</f>
        <v>0</v>
      </c>
      <c r="K14" s="21">
        <f>FNPVC!L11</f>
        <v>0</v>
      </c>
      <c r="L14" s="21">
        <f>FNPVC!M11</f>
        <v>0</v>
      </c>
      <c r="M14" s="21">
        <f>FNPVC!N11</f>
        <v>0</v>
      </c>
      <c r="N14" s="21">
        <f>FNPVC!O11</f>
        <v>0</v>
      </c>
      <c r="O14" s="21">
        <f>FNPVC!P11</f>
        <v>0</v>
      </c>
      <c r="P14" s="21">
        <f>FNPVC!Q11</f>
        <v>0</v>
      </c>
      <c r="Q14" s="21">
        <f>FNPVC!R11</f>
        <v>0</v>
      </c>
      <c r="R14" s="21">
        <f>FNPVC!S11</f>
        <v>0</v>
      </c>
      <c r="S14" s="21">
        <f>FNPVC!T11</f>
        <v>0</v>
      </c>
      <c r="T14" s="21">
        <f>FNPVC!U11</f>
        <v>0</v>
      </c>
      <c r="U14" s="21">
        <f>FNPVC!V11</f>
        <v>0</v>
      </c>
    </row>
    <row r="15" spans="1:21" s="88" customFormat="1" ht="24.6" customHeight="1" x14ac:dyDescent="0.15">
      <c r="A15" s="334" t="s">
        <v>32</v>
      </c>
      <c r="B15" s="332" t="e">
        <f t="shared" ref="B15:U15" si="1">SUM(B11:B14)</f>
        <v>#DIV/0!</v>
      </c>
      <c r="C15" s="332" t="e">
        <f t="shared" si="1"/>
        <v>#DIV/0!</v>
      </c>
      <c r="D15" s="332" t="e">
        <f t="shared" si="1"/>
        <v>#DIV/0!</v>
      </c>
      <c r="E15" s="332" t="e">
        <f t="shared" si="1"/>
        <v>#DIV/0!</v>
      </c>
      <c r="F15" s="332" t="e">
        <f t="shared" si="1"/>
        <v>#DIV/0!</v>
      </c>
      <c r="G15" s="332" t="e">
        <f t="shared" si="1"/>
        <v>#DIV/0!</v>
      </c>
      <c r="H15" s="332" t="e">
        <f t="shared" si="1"/>
        <v>#DIV/0!</v>
      </c>
      <c r="I15" s="332">
        <f t="shared" si="1"/>
        <v>0</v>
      </c>
      <c r="J15" s="332">
        <f t="shared" si="1"/>
        <v>0</v>
      </c>
      <c r="K15" s="332">
        <f t="shared" si="1"/>
        <v>0</v>
      </c>
      <c r="L15" s="332">
        <f t="shared" si="1"/>
        <v>0</v>
      </c>
      <c r="M15" s="332">
        <f t="shared" si="1"/>
        <v>0</v>
      </c>
      <c r="N15" s="332">
        <f t="shared" si="1"/>
        <v>0</v>
      </c>
      <c r="O15" s="332">
        <f t="shared" si="1"/>
        <v>0</v>
      </c>
      <c r="P15" s="332">
        <f t="shared" si="1"/>
        <v>0</v>
      </c>
      <c r="Q15" s="332">
        <f t="shared" si="1"/>
        <v>0</v>
      </c>
      <c r="R15" s="332">
        <f t="shared" si="1"/>
        <v>0</v>
      </c>
      <c r="S15" s="332">
        <f t="shared" si="1"/>
        <v>0</v>
      </c>
      <c r="T15" s="332">
        <f t="shared" si="1"/>
        <v>0</v>
      </c>
      <c r="U15" s="332">
        <f t="shared" si="1"/>
        <v>0</v>
      </c>
    </row>
    <row r="16" spans="1:21" s="88" customFormat="1" ht="24.6" customHeight="1" thickBot="1" x14ac:dyDescent="0.2">
      <c r="A16" s="334" t="s">
        <v>28</v>
      </c>
      <c r="B16" s="333" t="e">
        <f t="shared" ref="B16:U16" si="2">B10-B15</f>
        <v>#DIV/0!</v>
      </c>
      <c r="C16" s="332" t="e">
        <f t="shared" si="2"/>
        <v>#DIV/0!</v>
      </c>
      <c r="D16" s="332" t="e">
        <f t="shared" si="2"/>
        <v>#DIV/0!</v>
      </c>
      <c r="E16" s="332" t="e">
        <f t="shared" si="2"/>
        <v>#DIV/0!</v>
      </c>
      <c r="F16" s="332" t="e">
        <f t="shared" si="2"/>
        <v>#DIV/0!</v>
      </c>
      <c r="G16" s="332" t="e">
        <f t="shared" si="2"/>
        <v>#DIV/0!</v>
      </c>
      <c r="H16" s="332" t="e">
        <f t="shared" si="2"/>
        <v>#DIV/0!</v>
      </c>
      <c r="I16" s="332">
        <f t="shared" si="2"/>
        <v>0</v>
      </c>
      <c r="J16" s="332">
        <f t="shared" si="2"/>
        <v>0</v>
      </c>
      <c r="K16" s="332">
        <f t="shared" si="2"/>
        <v>0</v>
      </c>
      <c r="L16" s="332">
        <f t="shared" si="2"/>
        <v>0</v>
      </c>
      <c r="M16" s="332">
        <f t="shared" si="2"/>
        <v>0</v>
      </c>
      <c r="N16" s="332">
        <f t="shared" si="2"/>
        <v>0</v>
      </c>
      <c r="O16" s="332">
        <f t="shared" si="2"/>
        <v>0</v>
      </c>
      <c r="P16" s="332">
        <f t="shared" si="2"/>
        <v>0</v>
      </c>
      <c r="Q16" s="332">
        <f t="shared" si="2"/>
        <v>0</v>
      </c>
      <c r="R16" s="332">
        <f t="shared" si="2"/>
        <v>0</v>
      </c>
      <c r="S16" s="332">
        <f t="shared" si="2"/>
        <v>0</v>
      </c>
      <c r="T16" s="332">
        <f t="shared" si="2"/>
        <v>0</v>
      </c>
      <c r="U16" s="332">
        <f t="shared" si="2"/>
        <v>0</v>
      </c>
    </row>
    <row r="17" spans="1:21" s="17" customFormat="1" ht="17.45" customHeight="1" thickTop="1" thickBot="1" x14ac:dyDescent="0.25">
      <c r="A17" s="263" t="s">
        <v>23</v>
      </c>
      <c r="B17" s="29">
        <v>0.04</v>
      </c>
      <c r="C17" s="23"/>
      <c r="D17" s="23"/>
      <c r="E17" s="23"/>
      <c r="F17" s="23"/>
      <c r="G17" s="23"/>
      <c r="H17" s="23"/>
      <c r="I17" s="23"/>
      <c r="J17" s="23"/>
      <c r="K17" s="23"/>
      <c r="L17" s="23"/>
      <c r="M17" s="23"/>
      <c r="N17" s="23"/>
      <c r="O17" s="23"/>
      <c r="P17" s="23"/>
      <c r="Q17" s="23"/>
      <c r="R17" s="23"/>
      <c r="S17" s="23"/>
      <c r="T17" s="23"/>
      <c r="U17" s="23"/>
    </row>
    <row r="18" spans="1:21" s="17" customFormat="1" ht="17.45" customHeight="1" thickTop="1" thickBot="1" x14ac:dyDescent="0.25">
      <c r="A18" s="264" t="s">
        <v>7</v>
      </c>
      <c r="B18" s="28" t="e">
        <f>NPV(B$17,B16:U16)</f>
        <v>#DIV/0!</v>
      </c>
      <c r="C18" s="24"/>
      <c r="D18" s="24"/>
      <c r="E18" s="24"/>
      <c r="F18" s="24"/>
      <c r="G18" s="24"/>
      <c r="H18" s="24"/>
      <c r="I18" s="24"/>
      <c r="J18" s="24"/>
      <c r="K18" s="24"/>
      <c r="L18" s="24"/>
      <c r="M18" s="24"/>
      <c r="N18" s="24"/>
      <c r="O18" s="24"/>
      <c r="P18" s="24"/>
      <c r="Q18" s="24"/>
      <c r="R18" s="24"/>
      <c r="S18" s="24"/>
      <c r="T18" s="24"/>
      <c r="U18" s="24"/>
    </row>
    <row r="19" spans="1:21" s="17" customFormat="1" ht="17.45" customHeight="1" thickTop="1" thickBot="1" x14ac:dyDescent="0.25">
      <c r="A19" s="299" t="s">
        <v>8</v>
      </c>
      <c r="B19" s="298" t="e">
        <f>IRR(B16:U16)</f>
        <v>#VALUE!</v>
      </c>
      <c r="C19" s="24"/>
      <c r="D19" s="24"/>
      <c r="E19" s="24"/>
      <c r="F19" s="24"/>
      <c r="G19" s="24"/>
      <c r="H19" s="24"/>
      <c r="I19" s="24"/>
      <c r="J19" s="24"/>
      <c r="K19" s="24"/>
      <c r="L19" s="24"/>
      <c r="M19" s="24"/>
      <c r="N19" s="24"/>
      <c r="O19" s="24"/>
      <c r="P19" s="24"/>
      <c r="Q19" s="24"/>
      <c r="R19" s="24"/>
      <c r="S19" s="24"/>
      <c r="T19" s="24"/>
      <c r="U19" s="24"/>
    </row>
    <row r="20" spans="1:21" s="17" customFormat="1" ht="17.45" customHeight="1" thickTop="1" x14ac:dyDescent="0.15">
      <c r="F20" s="25"/>
    </row>
    <row r="22" spans="1:21" x14ac:dyDescent="0.2">
      <c r="B22" s="335"/>
    </row>
    <row r="24" spans="1:21" x14ac:dyDescent="0.2">
      <c r="B24" s="335"/>
    </row>
  </sheetData>
  <mergeCells count="2">
    <mergeCell ref="A2:E2"/>
    <mergeCell ref="A4:E4"/>
  </mergeCells>
  <phoneticPr fontId="9" type="noConversion"/>
  <pageMargins left="0.75" right="0.75" top="1" bottom="1" header="0.5" footer="0.5"/>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FJ46"/>
  <sheetViews>
    <sheetView tabSelected="1" zoomScale="130" zoomScaleNormal="130" workbookViewId="0">
      <pane ySplit="1" topLeftCell="A31" activePane="bottomLeft" state="frozen"/>
      <selection activeCell="H24" sqref="H24"/>
      <selection pane="bottomLeft" activeCell="C50" sqref="C50"/>
    </sheetView>
  </sheetViews>
  <sheetFormatPr defaultColWidth="9.140625" defaultRowHeight="12.75" x14ac:dyDescent="0.2"/>
  <cols>
    <col min="1" max="1" width="53.140625" customWidth="1"/>
    <col min="2" max="2" width="19.5703125" customWidth="1"/>
    <col min="3" max="3" width="13.140625" style="137" customWidth="1"/>
    <col min="4" max="4" width="13.140625" style="137" bestFit="1" customWidth="1"/>
    <col min="5" max="5" width="11.85546875" style="137" customWidth="1"/>
    <col min="6" max="21" width="13.140625" style="137" bestFit="1" customWidth="1"/>
    <col min="22" max="22" width="10.28515625" customWidth="1"/>
  </cols>
  <sheetData>
    <row r="1" spans="1:22" ht="13.5" thickBot="1" x14ac:dyDescent="0.25"/>
    <row r="2" spans="1:22" ht="20.45" customHeight="1" thickTop="1" thickBot="1" x14ac:dyDescent="0.25">
      <c r="A2" s="468" t="s">
        <v>125</v>
      </c>
      <c r="B2" s="469"/>
      <c r="C2" s="469"/>
      <c r="D2" s="469"/>
      <c r="E2" s="470"/>
    </row>
    <row r="3" spans="1:22" ht="13.5" customHeight="1" thickTop="1" thickBot="1" x14ac:dyDescent="0.25">
      <c r="C3"/>
      <c r="D3"/>
      <c r="E3"/>
      <c r="F3"/>
      <c r="G3"/>
      <c r="H3"/>
      <c r="I3"/>
      <c r="J3"/>
      <c r="K3"/>
      <c r="L3"/>
      <c r="M3"/>
      <c r="N3"/>
      <c r="O3"/>
      <c r="P3"/>
      <c r="Q3"/>
      <c r="R3"/>
      <c r="S3"/>
      <c r="T3"/>
      <c r="U3"/>
    </row>
    <row r="4" spans="1:22" ht="12.75" customHeight="1" thickTop="1" x14ac:dyDescent="0.2">
      <c r="A4" s="471" t="s">
        <v>263</v>
      </c>
      <c r="B4" s="472"/>
      <c r="C4" s="472"/>
      <c r="D4" s="472"/>
      <c r="E4" s="473"/>
    </row>
    <row r="5" spans="1:22" ht="53.45" customHeight="1" thickBot="1" x14ac:dyDescent="0.25">
      <c r="A5" s="474"/>
      <c r="B5" s="475"/>
      <c r="C5" s="475"/>
      <c r="D5" s="475"/>
      <c r="E5" s="476"/>
    </row>
    <row r="6" spans="1:22" ht="26.45" customHeight="1" thickTop="1" x14ac:dyDescent="0.2">
      <c r="C6"/>
      <c r="D6"/>
      <c r="E6"/>
      <c r="F6"/>
      <c r="G6"/>
      <c r="H6"/>
      <c r="I6"/>
      <c r="J6"/>
      <c r="K6"/>
      <c r="L6"/>
      <c r="M6"/>
      <c r="N6"/>
      <c r="O6"/>
      <c r="P6"/>
      <c r="Q6"/>
      <c r="R6"/>
      <c r="S6"/>
      <c r="T6"/>
      <c r="U6"/>
    </row>
    <row r="7" spans="1:22" s="139" customFormat="1" ht="17.25" customHeight="1" x14ac:dyDescent="0.2">
      <c r="A7" s="265" t="s">
        <v>116</v>
      </c>
      <c r="B7" s="281" t="s">
        <v>242</v>
      </c>
      <c r="C7" s="283">
        <v>1</v>
      </c>
      <c r="D7" s="283">
        <v>2</v>
      </c>
      <c r="E7" s="283">
        <v>3</v>
      </c>
      <c r="F7" s="283">
        <v>4</v>
      </c>
      <c r="G7" s="283">
        <v>5</v>
      </c>
      <c r="H7" s="283">
        <v>0</v>
      </c>
      <c r="I7" s="283">
        <v>7</v>
      </c>
      <c r="J7" s="283">
        <v>8</v>
      </c>
      <c r="K7" s="283">
        <v>9</v>
      </c>
      <c r="L7" s="283">
        <v>10</v>
      </c>
      <c r="M7" s="283">
        <v>11</v>
      </c>
      <c r="N7" s="283">
        <v>12</v>
      </c>
      <c r="O7" s="283">
        <v>13</v>
      </c>
      <c r="P7" s="283">
        <v>14</v>
      </c>
      <c r="Q7" s="283">
        <v>15</v>
      </c>
      <c r="R7" s="283">
        <v>16</v>
      </c>
      <c r="S7" s="283">
        <v>17</v>
      </c>
      <c r="T7" s="283">
        <v>18</v>
      </c>
      <c r="U7" s="283">
        <v>19</v>
      </c>
      <c r="V7" s="283">
        <v>20</v>
      </c>
    </row>
    <row r="8" spans="1:22" s="141" customFormat="1" ht="27.75" customHeight="1" x14ac:dyDescent="0.15">
      <c r="A8" s="354" t="s">
        <v>283</v>
      </c>
      <c r="B8" s="140"/>
      <c r="C8" s="300"/>
      <c r="D8" s="300"/>
      <c r="E8" s="300"/>
      <c r="F8" s="300"/>
      <c r="G8" s="300"/>
      <c r="H8" s="300"/>
      <c r="I8" s="300"/>
      <c r="J8" s="300"/>
      <c r="K8" s="300"/>
      <c r="L8" s="300"/>
      <c r="M8" s="300"/>
      <c r="N8" s="300"/>
      <c r="O8" s="300"/>
      <c r="P8" s="300"/>
      <c r="Q8" s="300"/>
      <c r="R8" s="300"/>
      <c r="S8" s="300"/>
      <c r="T8" s="300"/>
      <c r="U8" s="300"/>
      <c r="V8" s="300"/>
    </row>
    <row r="9" spans="1:22" s="139" customFormat="1" ht="17.25" customHeight="1" x14ac:dyDescent="0.2">
      <c r="A9" s="265" t="s">
        <v>115</v>
      </c>
      <c r="B9" s="282" t="s">
        <v>242</v>
      </c>
      <c r="C9" s="283">
        <f>C19</f>
        <v>1</v>
      </c>
      <c r="D9" s="283">
        <f t="shared" ref="D9:U9" si="0">D19</f>
        <v>2</v>
      </c>
      <c r="E9" s="283">
        <f t="shared" si="0"/>
        <v>3</v>
      </c>
      <c r="F9" s="283">
        <f t="shared" si="0"/>
        <v>4</v>
      </c>
      <c r="G9" s="283">
        <f t="shared" si="0"/>
        <v>5</v>
      </c>
      <c r="H9" s="283">
        <f t="shared" si="0"/>
        <v>6</v>
      </c>
      <c r="I9" s="283">
        <f t="shared" si="0"/>
        <v>7</v>
      </c>
      <c r="J9" s="283">
        <f t="shared" si="0"/>
        <v>8</v>
      </c>
      <c r="K9" s="283">
        <f t="shared" si="0"/>
        <v>9</v>
      </c>
      <c r="L9" s="283">
        <f t="shared" si="0"/>
        <v>10</v>
      </c>
      <c r="M9" s="283">
        <f t="shared" si="0"/>
        <v>11</v>
      </c>
      <c r="N9" s="283">
        <f t="shared" si="0"/>
        <v>12</v>
      </c>
      <c r="O9" s="283">
        <f t="shared" si="0"/>
        <v>13</v>
      </c>
      <c r="P9" s="283">
        <f t="shared" si="0"/>
        <v>14</v>
      </c>
      <c r="Q9" s="283">
        <f t="shared" si="0"/>
        <v>15</v>
      </c>
      <c r="R9" s="283">
        <f t="shared" si="0"/>
        <v>16</v>
      </c>
      <c r="S9" s="283">
        <f t="shared" si="0"/>
        <v>17</v>
      </c>
      <c r="T9" s="283">
        <f t="shared" si="0"/>
        <v>18</v>
      </c>
      <c r="U9" s="283">
        <f t="shared" si="0"/>
        <v>19</v>
      </c>
      <c r="V9" s="283">
        <v>20</v>
      </c>
    </row>
    <row r="10" spans="1:22" s="141" customFormat="1" ht="29.25" x14ac:dyDescent="0.15">
      <c r="A10" s="355" t="s">
        <v>191</v>
      </c>
      <c r="B10" s="140"/>
      <c r="C10" s="289">
        <v>80</v>
      </c>
      <c r="D10" s="289">
        <v>97</v>
      </c>
      <c r="E10" s="289">
        <v>114</v>
      </c>
      <c r="F10" s="289">
        <v>131</v>
      </c>
      <c r="G10" s="289">
        <v>148</v>
      </c>
      <c r="H10" s="289">
        <v>165</v>
      </c>
      <c r="I10" s="289">
        <v>182</v>
      </c>
      <c r="J10" s="289">
        <v>199</v>
      </c>
      <c r="K10" s="289">
        <v>216</v>
      </c>
      <c r="L10" s="289">
        <v>233</v>
      </c>
      <c r="M10" s="289">
        <v>250</v>
      </c>
      <c r="N10" s="289">
        <v>278</v>
      </c>
      <c r="O10" s="289">
        <v>306</v>
      </c>
      <c r="P10" s="289">
        <v>334</v>
      </c>
      <c r="Q10" s="289">
        <v>362</v>
      </c>
      <c r="R10" s="289">
        <v>390</v>
      </c>
      <c r="S10" s="289">
        <v>417</v>
      </c>
      <c r="T10" s="289">
        <v>444</v>
      </c>
      <c r="U10" s="289">
        <v>471</v>
      </c>
      <c r="V10" s="289">
        <v>498</v>
      </c>
    </row>
    <row r="11" spans="1:22" s="141" customFormat="1" ht="13.15" customHeight="1" x14ac:dyDescent="0.2">
      <c r="A11" s="266"/>
      <c r="C11" s="143"/>
      <c r="D11" s="143"/>
      <c r="E11" s="143"/>
      <c r="F11" s="143"/>
      <c r="G11" s="143"/>
      <c r="H11" s="143"/>
      <c r="I11" s="143"/>
      <c r="J11" s="143"/>
      <c r="K11" s="143"/>
      <c r="L11" s="143"/>
      <c r="M11" s="143"/>
      <c r="N11" s="143"/>
      <c r="O11" s="143"/>
      <c r="P11" s="143"/>
      <c r="Q11" s="143"/>
      <c r="R11" s="143"/>
      <c r="S11" s="143"/>
      <c r="T11" s="143"/>
      <c r="U11" s="143"/>
      <c r="V11" s="143"/>
    </row>
    <row r="12" spans="1:22" s="141" customFormat="1" ht="13.15" customHeight="1" x14ac:dyDescent="0.2">
      <c r="A12" s="267" t="s">
        <v>150</v>
      </c>
      <c r="B12" s="155" t="s">
        <v>151</v>
      </c>
      <c r="C12" s="138">
        <v>1</v>
      </c>
      <c r="D12" s="138">
        <v>2</v>
      </c>
      <c r="E12" s="138">
        <v>3</v>
      </c>
      <c r="F12" s="138">
        <v>4</v>
      </c>
      <c r="G12" s="138">
        <v>5</v>
      </c>
      <c r="H12" s="138">
        <v>6</v>
      </c>
      <c r="I12" s="138">
        <v>7</v>
      </c>
      <c r="J12" s="138">
        <v>8</v>
      </c>
      <c r="K12" s="138">
        <v>9</v>
      </c>
      <c r="L12" s="138">
        <v>10</v>
      </c>
      <c r="M12" s="138">
        <v>11</v>
      </c>
      <c r="N12" s="138">
        <v>12</v>
      </c>
      <c r="O12" s="138">
        <v>13</v>
      </c>
      <c r="P12" s="138">
        <v>14</v>
      </c>
      <c r="Q12" s="138">
        <v>15</v>
      </c>
      <c r="R12" s="138">
        <v>16</v>
      </c>
      <c r="S12" s="138">
        <v>17</v>
      </c>
      <c r="T12" s="138">
        <v>18</v>
      </c>
      <c r="U12" s="138">
        <v>19</v>
      </c>
      <c r="V12" s="138">
        <v>20</v>
      </c>
    </row>
    <row r="13" spans="1:22" s="141" customFormat="1" ht="13.15" customHeight="1" x14ac:dyDescent="0.2">
      <c r="A13" s="268" t="s">
        <v>68</v>
      </c>
      <c r="B13" s="140">
        <v>-0.63400000000000001</v>
      </c>
      <c r="C13" s="154">
        <f>$B$13*'Operativni P&amp;T'!B11</f>
        <v>0</v>
      </c>
      <c r="D13" s="154">
        <f>$B$13*'Operativni P&amp;T'!D11</f>
        <v>0</v>
      </c>
      <c r="E13" s="154">
        <f>$B$13*'Operativni P&amp;T'!F11</f>
        <v>0</v>
      </c>
      <c r="F13" s="154">
        <f>$B$13*'Operativni P&amp;T'!H11</f>
        <v>0</v>
      </c>
      <c r="G13" s="154">
        <f>$B$13*'Operativni P&amp;T'!J11</f>
        <v>0</v>
      </c>
      <c r="H13" s="154">
        <f>$B$13*'Operativni P&amp;T'!L11</f>
        <v>0</v>
      </c>
      <c r="I13" s="154">
        <f>$B$13*'Operativni P&amp;T'!N11</f>
        <v>0</v>
      </c>
      <c r="J13" s="154">
        <f>$B$13*'Operativni P&amp;T'!P11</f>
        <v>0</v>
      </c>
      <c r="K13" s="154">
        <f>$B$13*'Operativni P&amp;T'!R11</f>
        <v>0</v>
      </c>
      <c r="L13" s="154">
        <f>$B$13*'Operativni P&amp;T'!T11</f>
        <v>0</v>
      </c>
      <c r="M13" s="154">
        <f>$B$13*'Operativni P&amp;T'!V11</f>
        <v>0</v>
      </c>
      <c r="N13" s="154">
        <f>$B$13*'Operativni P&amp;T'!X11</f>
        <v>0</v>
      </c>
      <c r="O13" s="154">
        <f>$B$13*'Operativni P&amp;T'!Z11</f>
        <v>0</v>
      </c>
      <c r="P13" s="154">
        <f>$B$13*'Operativni P&amp;T'!AB11</f>
        <v>0</v>
      </c>
      <c r="Q13" s="154">
        <f>$B$13*'Operativni P&amp;T'!AD11</f>
        <v>0</v>
      </c>
      <c r="R13" s="154">
        <f>$B$13*'Operativni P&amp;T'!AF11</f>
        <v>0</v>
      </c>
      <c r="S13" s="154">
        <f>$B$13*'Operativni P&amp;T'!AH11</f>
        <v>0</v>
      </c>
      <c r="T13" s="154">
        <f>$B$13*'Operativni P&amp;T'!AJ11</f>
        <v>0</v>
      </c>
      <c r="U13" s="154">
        <f>$B$13*'Operativni P&amp;T'!AL11</f>
        <v>0</v>
      </c>
      <c r="V13" s="154">
        <f>$B$13*'Operativni P&amp;T'!AN11</f>
        <v>0</v>
      </c>
    </row>
    <row r="14" spans="1:22" s="141" customFormat="1" ht="13.15" customHeight="1" x14ac:dyDescent="0.2">
      <c r="A14" s="268" t="s">
        <v>69</v>
      </c>
      <c r="B14" s="140">
        <v>-1.5209999999999999</v>
      </c>
      <c r="C14" s="154">
        <f>$B$14*'Operativni P&amp;T'!B12</f>
        <v>0</v>
      </c>
      <c r="D14" s="154">
        <f>$B$14*'Operativni P&amp;T'!D12</f>
        <v>0</v>
      </c>
      <c r="E14" s="154">
        <f>$B$14*'Operativni P&amp;T'!F12</f>
        <v>0</v>
      </c>
      <c r="F14" s="154">
        <f>$B$14*'Operativni P&amp;T'!H12</f>
        <v>0</v>
      </c>
      <c r="G14" s="154">
        <f>$B$14*'Operativni P&amp;T'!J12</f>
        <v>0</v>
      </c>
      <c r="H14" s="154">
        <f>$B$14*'Operativni P&amp;T'!L12</f>
        <v>0</v>
      </c>
      <c r="I14" s="154">
        <f>$B$14*'Operativni P&amp;T'!N12</f>
        <v>0</v>
      </c>
      <c r="J14" s="154">
        <f>$B$14*'Operativni P&amp;T'!P12</f>
        <v>0</v>
      </c>
      <c r="K14" s="154">
        <f>$B$14*'Operativni P&amp;T'!R12</f>
        <v>0</v>
      </c>
      <c r="L14" s="154">
        <f>$B$14*'Operativni P&amp;T'!T12</f>
        <v>0</v>
      </c>
      <c r="M14" s="154">
        <f>$B$14*'Operativni P&amp;T'!V12</f>
        <v>0</v>
      </c>
      <c r="N14" s="154">
        <f>$B$14*'Operativni P&amp;T'!X12</f>
        <v>0</v>
      </c>
      <c r="O14" s="154">
        <f>$B$14*'Operativni P&amp;T'!Z12</f>
        <v>0</v>
      </c>
      <c r="P14" s="154">
        <f>$B$14*'Operativni P&amp;T'!AB12</f>
        <v>0</v>
      </c>
      <c r="Q14" s="154">
        <f>$B$14*'Operativni P&amp;T'!AD12</f>
        <v>0</v>
      </c>
      <c r="R14" s="154">
        <f>$B$14*'Operativni P&amp;T'!AF12</f>
        <v>0</v>
      </c>
      <c r="S14" s="154">
        <f>$B$14*'Operativni P&amp;T'!AH12</f>
        <v>0</v>
      </c>
      <c r="T14" s="154">
        <f>$B$14*'Operativni P&amp;T'!AJ12</f>
        <v>0</v>
      </c>
      <c r="U14" s="154">
        <f>$B$14*'Operativni P&amp;T'!AL12</f>
        <v>0</v>
      </c>
      <c r="V14" s="154">
        <f>$B$14*'Operativni P&amp;T'!AN12</f>
        <v>0</v>
      </c>
    </row>
    <row r="15" spans="1:22" s="141" customFormat="1" ht="13.15" customHeight="1" x14ac:dyDescent="0.2">
      <c r="A15" s="268" t="s">
        <v>70</v>
      </c>
      <c r="B15" s="140">
        <v>-0.53</v>
      </c>
      <c r="C15" s="154">
        <f>$B$15*'Operativni P&amp;T'!B13</f>
        <v>0</v>
      </c>
      <c r="D15" s="154">
        <f>$B$15*'Operativni P&amp;T'!D13</f>
        <v>0</v>
      </c>
      <c r="E15" s="154">
        <f>$B$15*'Operativni P&amp;T'!F13</f>
        <v>0</v>
      </c>
      <c r="F15" s="154">
        <f>$B$15*'Operativni P&amp;T'!H13</f>
        <v>0</v>
      </c>
      <c r="G15" s="154">
        <f>$B$15*'Operativni P&amp;T'!J13</f>
        <v>0</v>
      </c>
      <c r="H15" s="154">
        <f>$B$15*'Operativni P&amp;T'!L13</f>
        <v>0</v>
      </c>
      <c r="I15" s="154">
        <f>$B$15*'Operativni P&amp;T'!N13</f>
        <v>0</v>
      </c>
      <c r="J15" s="154">
        <f>$B$15*'Operativni P&amp;T'!P13</f>
        <v>0</v>
      </c>
      <c r="K15" s="154">
        <f>$B$15*'Operativni P&amp;T'!R13</f>
        <v>0</v>
      </c>
      <c r="L15" s="154">
        <f>$B$15*'Operativni P&amp;T'!T13</f>
        <v>0</v>
      </c>
      <c r="M15" s="154">
        <f>$B$15*'Operativni P&amp;T'!V13</f>
        <v>0</v>
      </c>
      <c r="N15" s="154">
        <f>$B$15*'Operativni P&amp;T'!X13</f>
        <v>0</v>
      </c>
      <c r="O15" s="154">
        <f>$B$15*'Operativni P&amp;T'!Z13</f>
        <v>0</v>
      </c>
      <c r="P15" s="154">
        <f>$B$15*'Operativni P&amp;T'!AB13</f>
        <v>0</v>
      </c>
      <c r="Q15" s="154">
        <f>$B$15*'Operativni P&amp;T'!AD13</f>
        <v>0</v>
      </c>
      <c r="R15" s="154">
        <f>$B$15*'Operativni P&amp;T'!AF13</f>
        <v>0</v>
      </c>
      <c r="S15" s="154">
        <f>$B$15*'Operativni P&amp;T'!AH13</f>
        <v>0</v>
      </c>
      <c r="T15" s="154">
        <f>$B$15*'Operativni P&amp;T'!AJ13</f>
        <v>0</v>
      </c>
      <c r="U15" s="154">
        <f>$B$15*'Operativni P&amp;T'!AL13</f>
        <v>0</v>
      </c>
      <c r="V15" s="154">
        <f>$B$15*'Operativni P&amp;T'!AN13</f>
        <v>0</v>
      </c>
    </row>
    <row r="16" spans="1:22" s="141" customFormat="1" ht="13.15" customHeight="1" x14ac:dyDescent="0.2">
      <c r="A16" s="268" t="s">
        <v>71</v>
      </c>
      <c r="B16" s="140">
        <v>-0.28699999999999998</v>
      </c>
      <c r="C16" s="154">
        <f>$B$16*'Operativni P&amp;T'!B14</f>
        <v>0</v>
      </c>
      <c r="D16" s="154">
        <f>$B$16*'Operativni P&amp;T'!D14</f>
        <v>0</v>
      </c>
      <c r="E16" s="154">
        <f>$B$16*'Operativni P&amp;T'!F14</f>
        <v>0</v>
      </c>
      <c r="F16" s="154">
        <f>$B$16*'Operativni P&amp;T'!H14</f>
        <v>0</v>
      </c>
      <c r="G16" s="154">
        <f>$B$16*'Operativni P&amp;T'!J14</f>
        <v>0</v>
      </c>
      <c r="H16" s="154">
        <f>$B$16*'Operativni P&amp;T'!L14</f>
        <v>0</v>
      </c>
      <c r="I16" s="154">
        <f>$B$16*'Operativni P&amp;T'!N14</f>
        <v>0</v>
      </c>
      <c r="J16" s="154">
        <f>$B$16*'Operativni P&amp;T'!P14</f>
        <v>0</v>
      </c>
      <c r="K16" s="154">
        <f>$B$16*'Operativni P&amp;T'!R14</f>
        <v>0</v>
      </c>
      <c r="L16" s="154">
        <f>$B$16*'Operativni P&amp;T'!T14</f>
        <v>0</v>
      </c>
      <c r="M16" s="154">
        <f>$B$16*'Operativni P&amp;T'!V14</f>
        <v>0</v>
      </c>
      <c r="N16" s="154">
        <f>$B$16*'Operativni P&amp;T'!X14</f>
        <v>0</v>
      </c>
      <c r="O16" s="154">
        <f>$B$16*'Operativni P&amp;T'!Z14</f>
        <v>0</v>
      </c>
      <c r="P16" s="154">
        <f>$B$16*'Operativni P&amp;T'!AB14</f>
        <v>0</v>
      </c>
      <c r="Q16" s="154">
        <f>$B$16*'Operativni P&amp;T'!AD14</f>
        <v>0</v>
      </c>
      <c r="R16" s="154">
        <f>$B$16*'Operativni P&amp;T'!AF14</f>
        <v>0</v>
      </c>
      <c r="S16" s="154">
        <f>$B$16*'Operativni P&amp;T'!AH14</f>
        <v>0</v>
      </c>
      <c r="T16" s="154">
        <f>$B$16*'Operativni P&amp;T'!AJ14</f>
        <v>0</v>
      </c>
      <c r="U16" s="154">
        <f>$B$16*'Operativni P&amp;T'!AL14</f>
        <v>0</v>
      </c>
      <c r="V16" s="154">
        <f>$B$16*'Operativni P&amp;T'!AN14</f>
        <v>0</v>
      </c>
    </row>
    <row r="17" spans="1:166" s="141" customFormat="1" ht="13.15" customHeight="1" x14ac:dyDescent="0.2">
      <c r="A17" s="268" t="s">
        <v>85</v>
      </c>
      <c r="B17" s="140">
        <v>-1.0369999999999999</v>
      </c>
      <c r="C17" s="154">
        <f>$B$17*'Operativni P&amp;T'!B15</f>
        <v>0</v>
      </c>
      <c r="D17" s="154">
        <f>$B$17*'Operativni P&amp;T'!D15</f>
        <v>0</v>
      </c>
      <c r="E17" s="154">
        <f>$B$17*'Operativni P&amp;T'!F15</f>
        <v>0</v>
      </c>
      <c r="F17" s="154">
        <f>$B$17*'Operativni P&amp;T'!H15</f>
        <v>0</v>
      </c>
      <c r="G17" s="154">
        <f>$B$17*'Operativni P&amp;T'!J15</f>
        <v>0</v>
      </c>
      <c r="H17" s="154">
        <f>$B$17*'Operativni P&amp;T'!L15</f>
        <v>0</v>
      </c>
      <c r="I17" s="154">
        <f>$B$17*'Operativni P&amp;T'!N15</f>
        <v>0</v>
      </c>
      <c r="J17" s="154">
        <f>$B$17*'Operativni P&amp;T'!P15</f>
        <v>0</v>
      </c>
      <c r="K17" s="154">
        <f>$B$17*'Operativni P&amp;T'!R15</f>
        <v>0</v>
      </c>
      <c r="L17" s="154">
        <f>$B$17*'Operativni P&amp;T'!T15</f>
        <v>0</v>
      </c>
      <c r="M17" s="154">
        <f>$B$17*'Operativni P&amp;T'!V15</f>
        <v>0</v>
      </c>
      <c r="N17" s="154">
        <f>$B$17*'Operativni P&amp;T'!X15</f>
        <v>0</v>
      </c>
      <c r="O17" s="154">
        <f>$B$17*'Operativni P&amp;T'!Z15</f>
        <v>0</v>
      </c>
      <c r="P17" s="154">
        <f>$B$17*'Operativni P&amp;T'!AB15</f>
        <v>0</v>
      </c>
      <c r="Q17" s="154">
        <f>$B$17*'Operativni P&amp;T'!AD15</f>
        <v>0</v>
      </c>
      <c r="R17" s="154">
        <f>$B$17*'Operativni P&amp;T'!AF15</f>
        <v>0</v>
      </c>
      <c r="S17" s="154">
        <f>$B$17*'Operativni P&amp;T'!AH15</f>
        <v>0</v>
      </c>
      <c r="T17" s="154">
        <f>$B$17*'Operativni P&amp;T'!AJ15</f>
        <v>0</v>
      </c>
      <c r="U17" s="154">
        <f>$B$17*'Operativni P&amp;T'!AL15</f>
        <v>0</v>
      </c>
      <c r="V17" s="154">
        <f>$B$17*'Operativni P&amp;T'!AN15</f>
        <v>0</v>
      </c>
    </row>
    <row r="18" spans="1:166" s="141" customFormat="1" ht="28.9" customHeight="1" x14ac:dyDescent="0.2">
      <c r="A18" s="269"/>
      <c r="C18" s="143"/>
      <c r="D18" s="143"/>
      <c r="E18" s="143"/>
      <c r="F18" s="143"/>
      <c r="G18" s="143"/>
      <c r="H18" s="143"/>
      <c r="I18" s="143"/>
      <c r="J18" s="143"/>
      <c r="K18" s="143"/>
      <c r="L18" s="143"/>
      <c r="M18" s="143"/>
      <c r="N18" s="143"/>
      <c r="O18" s="143"/>
      <c r="P18" s="143"/>
      <c r="Q18" s="143"/>
      <c r="R18" s="143"/>
      <c r="S18" s="143"/>
      <c r="T18" s="143"/>
      <c r="U18" s="143"/>
    </row>
    <row r="19" spans="1:166" s="145" customFormat="1" ht="31.9" customHeight="1" x14ac:dyDescent="0.15">
      <c r="A19" s="270" t="s">
        <v>224</v>
      </c>
      <c r="B19" s="144" t="s">
        <v>0</v>
      </c>
      <c r="C19" s="27">
        <v>1</v>
      </c>
      <c r="D19" s="27">
        <v>2</v>
      </c>
      <c r="E19" s="27">
        <v>3</v>
      </c>
      <c r="F19" s="27">
        <v>4</v>
      </c>
      <c r="G19" s="27">
        <v>5</v>
      </c>
      <c r="H19" s="27">
        <v>6</v>
      </c>
      <c r="I19" s="27">
        <v>7</v>
      </c>
      <c r="J19" s="27">
        <v>8</v>
      </c>
      <c r="K19" s="27">
        <v>9</v>
      </c>
      <c r="L19" s="27">
        <v>10</v>
      </c>
      <c r="M19" s="27">
        <v>11</v>
      </c>
      <c r="N19" s="27">
        <v>12</v>
      </c>
      <c r="O19" s="27">
        <v>13</v>
      </c>
      <c r="P19" s="27">
        <v>14</v>
      </c>
      <c r="Q19" s="27">
        <v>15</v>
      </c>
      <c r="R19" s="27">
        <v>16</v>
      </c>
      <c r="S19" s="27">
        <v>17</v>
      </c>
      <c r="T19" s="27">
        <v>18</v>
      </c>
      <c r="U19" s="27">
        <v>19</v>
      </c>
      <c r="V19" s="27">
        <v>20</v>
      </c>
      <c r="W19" s="141"/>
    </row>
    <row r="20" spans="1:166" s="141" customFormat="1" ht="12" customHeight="1" x14ac:dyDescent="0.15">
      <c r="A20" s="271" t="s">
        <v>210</v>
      </c>
      <c r="B20" s="146"/>
      <c r="C20" s="21">
        <f>C8*'Operativni P&amp;T'!B16</f>
        <v>0</v>
      </c>
      <c r="D20" s="21">
        <f>D8*'Operativni P&amp;T'!D16</f>
        <v>0</v>
      </c>
      <c r="E20" s="21">
        <f>E8*'Operativni P&amp;T'!F16</f>
        <v>0</v>
      </c>
      <c r="F20" s="21">
        <f>F8*'Operativni P&amp;T'!H16</f>
        <v>0</v>
      </c>
      <c r="G20" s="21">
        <f>G8*'Operativni P&amp;T'!J16</f>
        <v>0</v>
      </c>
      <c r="H20" s="21">
        <f>H8*'Operativni P&amp;T'!L16</f>
        <v>0</v>
      </c>
      <c r="I20" s="21">
        <f>I8*'Operativni P&amp;T'!N16</f>
        <v>0</v>
      </c>
      <c r="J20" s="21">
        <f>J8*'Operativni P&amp;T'!P16</f>
        <v>0</v>
      </c>
      <c r="K20" s="21">
        <f>K8*'Operativni P&amp;T'!R16</f>
        <v>0</v>
      </c>
      <c r="L20" s="21">
        <f>L8*'Operativni P&amp;T'!T16</f>
        <v>0</v>
      </c>
      <c r="M20" s="21">
        <f>M8*'Operativni P&amp;T'!V16</f>
        <v>0</v>
      </c>
      <c r="N20" s="21">
        <f>N8*'Operativni P&amp;T'!X16</f>
        <v>0</v>
      </c>
      <c r="O20" s="21">
        <f>O8*'Operativni P&amp;T'!Z16</f>
        <v>0</v>
      </c>
      <c r="P20" s="21">
        <f>P8*'Operativni P&amp;T'!AB16</f>
        <v>0</v>
      </c>
      <c r="Q20" s="21">
        <f>Q8*'Operativni P&amp;T'!AD16</f>
        <v>0</v>
      </c>
      <c r="R20" s="21">
        <f>R8*'Operativni P&amp;T'!AF16</f>
        <v>0</v>
      </c>
      <c r="S20" s="21">
        <f>S8*'Operativni P&amp;T'!AH16</f>
        <v>0</v>
      </c>
      <c r="T20" s="21">
        <f>T8*'Operativni P&amp;T'!AJ16</f>
        <v>0</v>
      </c>
      <c r="U20" s="21">
        <f>U8*'Operativni P&amp;T'!AL16</f>
        <v>0</v>
      </c>
      <c r="V20" s="21">
        <f>V8*'Operativni P&amp;T'!AN16</f>
        <v>0</v>
      </c>
    </row>
    <row r="21" spans="1:166" s="141" customFormat="1" ht="12" customHeight="1" x14ac:dyDescent="0.15">
      <c r="A21" s="272" t="s">
        <v>114</v>
      </c>
      <c r="B21" s="146"/>
      <c r="C21" s="21">
        <f>C10*(C13+C14+C15+C16+C17)*(-1)</f>
        <v>0</v>
      </c>
      <c r="D21" s="21">
        <f>D10*(D13+D14+D15+D16+D17)*(-1)</f>
        <v>0</v>
      </c>
      <c r="E21" s="21">
        <f t="shared" ref="E21:V21" si="1">E10*(E13+E14+E15+E16+E17)*(-1)</f>
        <v>0</v>
      </c>
      <c r="F21" s="21">
        <f t="shared" si="1"/>
        <v>0</v>
      </c>
      <c r="G21" s="21">
        <f t="shared" si="1"/>
        <v>0</v>
      </c>
      <c r="H21" s="21">
        <f t="shared" si="1"/>
        <v>0</v>
      </c>
      <c r="I21" s="21">
        <f t="shared" si="1"/>
        <v>0</v>
      </c>
      <c r="J21" s="21">
        <f t="shared" si="1"/>
        <v>0</v>
      </c>
      <c r="K21" s="21">
        <f t="shared" si="1"/>
        <v>0</v>
      </c>
      <c r="L21" s="21">
        <f t="shared" si="1"/>
        <v>0</v>
      </c>
      <c r="M21" s="21">
        <f t="shared" si="1"/>
        <v>0</v>
      </c>
      <c r="N21" s="21">
        <f t="shared" si="1"/>
        <v>0</v>
      </c>
      <c r="O21" s="21">
        <f t="shared" si="1"/>
        <v>0</v>
      </c>
      <c r="P21" s="21">
        <f t="shared" si="1"/>
        <v>0</v>
      </c>
      <c r="Q21" s="21">
        <f t="shared" si="1"/>
        <v>0</v>
      </c>
      <c r="R21" s="21">
        <f t="shared" si="1"/>
        <v>0</v>
      </c>
      <c r="S21" s="21">
        <f t="shared" si="1"/>
        <v>0</v>
      </c>
      <c r="T21" s="21">
        <f t="shared" si="1"/>
        <v>0</v>
      </c>
      <c r="U21" s="21">
        <f t="shared" si="1"/>
        <v>0</v>
      </c>
      <c r="V21" s="21">
        <f t="shared" si="1"/>
        <v>0</v>
      </c>
    </row>
    <row r="22" spans="1:166" s="141" customFormat="1" ht="14.25" customHeight="1" x14ac:dyDescent="0.15">
      <c r="A22" s="271" t="s">
        <v>124</v>
      </c>
      <c r="B22" s="146"/>
      <c r="C22" s="41"/>
      <c r="D22" s="41"/>
      <c r="E22" s="41"/>
      <c r="F22" s="41"/>
      <c r="G22" s="41"/>
      <c r="H22" s="41"/>
      <c r="I22" s="41"/>
      <c r="J22" s="41"/>
      <c r="K22" s="41"/>
      <c r="L22" s="41"/>
      <c r="M22" s="41"/>
      <c r="N22" s="41"/>
      <c r="O22" s="41"/>
      <c r="P22" s="41"/>
      <c r="Q22" s="41"/>
      <c r="R22" s="41"/>
      <c r="S22" s="41"/>
      <c r="T22" s="41"/>
      <c r="U22" s="41"/>
      <c r="V22" s="41"/>
    </row>
    <row r="23" spans="1:166" s="148" customFormat="1" ht="30" customHeight="1" x14ac:dyDescent="0.15">
      <c r="A23" s="273" t="s">
        <v>256</v>
      </c>
      <c r="B23" s="147"/>
      <c r="C23" s="33">
        <f>SUM(C20:C22)</f>
        <v>0</v>
      </c>
      <c r="D23" s="33">
        <f t="shared" ref="D23:U23" si="2">SUM(D20:D22)</f>
        <v>0</v>
      </c>
      <c r="E23" s="33">
        <f t="shared" si="2"/>
        <v>0</v>
      </c>
      <c r="F23" s="33">
        <f t="shared" si="2"/>
        <v>0</v>
      </c>
      <c r="G23" s="33">
        <f t="shared" si="2"/>
        <v>0</v>
      </c>
      <c r="H23" s="33">
        <f t="shared" si="2"/>
        <v>0</v>
      </c>
      <c r="I23" s="33">
        <f t="shared" si="2"/>
        <v>0</v>
      </c>
      <c r="J23" s="33">
        <f t="shared" si="2"/>
        <v>0</v>
      </c>
      <c r="K23" s="33">
        <f t="shared" si="2"/>
        <v>0</v>
      </c>
      <c r="L23" s="33">
        <f t="shared" si="2"/>
        <v>0</v>
      </c>
      <c r="M23" s="33">
        <f t="shared" si="2"/>
        <v>0</v>
      </c>
      <c r="N23" s="33">
        <f t="shared" si="2"/>
        <v>0</v>
      </c>
      <c r="O23" s="33">
        <f t="shared" si="2"/>
        <v>0</v>
      </c>
      <c r="P23" s="33">
        <f t="shared" si="2"/>
        <v>0</v>
      </c>
      <c r="Q23" s="33">
        <f t="shared" si="2"/>
        <v>0</v>
      </c>
      <c r="R23" s="33">
        <f t="shared" si="2"/>
        <v>0</v>
      </c>
      <c r="S23" s="33">
        <f t="shared" si="2"/>
        <v>0</v>
      </c>
      <c r="T23" s="33">
        <f t="shared" si="2"/>
        <v>0</v>
      </c>
      <c r="U23" s="33">
        <f t="shared" si="2"/>
        <v>0</v>
      </c>
      <c r="V23" s="33">
        <f t="shared" ref="V23" si="3">SUM(V20:V22)</f>
        <v>0</v>
      </c>
      <c r="W23" s="141"/>
      <c r="X23" s="6"/>
      <c r="Y23" s="6"/>
      <c r="Z23" s="6"/>
      <c r="AA23" s="6"/>
      <c r="AB23" s="6"/>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row>
    <row r="24" spans="1:166" s="142" customFormat="1" ht="17.45" customHeight="1" x14ac:dyDescent="0.15">
      <c r="A24" s="274" t="s">
        <v>243</v>
      </c>
      <c r="B24" s="146">
        <v>1</v>
      </c>
      <c r="C24" s="284">
        <f>$B24*'Operativni P&amp;T'!B27</f>
        <v>0</v>
      </c>
      <c r="D24" s="284">
        <f>$B24*'Operativni P&amp;T'!C27</f>
        <v>0</v>
      </c>
      <c r="E24" s="284">
        <f>$B24*'Operativni P&amp;T'!D27</f>
        <v>0</v>
      </c>
      <c r="F24" s="284">
        <f>$B24*'Operativni P&amp;T'!E27</f>
        <v>0</v>
      </c>
      <c r="G24" s="284">
        <f>$B24*'Operativni P&amp;T'!F27</f>
        <v>0</v>
      </c>
      <c r="H24" s="284">
        <f>$B24*'Operativni P&amp;T'!G27</f>
        <v>0</v>
      </c>
      <c r="I24" s="284">
        <f>$B24*'Operativni P&amp;T'!H27</f>
        <v>0</v>
      </c>
      <c r="J24" s="284">
        <f>$B24*'Operativni P&amp;T'!I27</f>
        <v>0</v>
      </c>
      <c r="K24" s="284">
        <f>$B24*'Operativni P&amp;T'!J27</f>
        <v>0</v>
      </c>
      <c r="L24" s="284">
        <f>$B24*'Operativni P&amp;T'!K27</f>
        <v>0</v>
      </c>
      <c r="M24" s="284">
        <f>$B24*'Operativni P&amp;T'!L27</f>
        <v>0</v>
      </c>
      <c r="N24" s="284">
        <f>$B24*'Operativni P&amp;T'!M27</f>
        <v>0</v>
      </c>
      <c r="O24" s="284">
        <f>$B24*'Operativni P&amp;T'!N27</f>
        <v>0</v>
      </c>
      <c r="P24" s="284">
        <f>$B24*'Operativni P&amp;T'!O27</f>
        <v>0</v>
      </c>
      <c r="Q24" s="284">
        <f>$B24*'Operativni P&amp;T'!P27</f>
        <v>0</v>
      </c>
      <c r="R24" s="284">
        <f>$B24*'Operativni P&amp;T'!Q27</f>
        <v>0</v>
      </c>
      <c r="S24" s="284">
        <f>$B24*'Operativni P&amp;T'!R27</f>
        <v>0</v>
      </c>
      <c r="T24" s="284">
        <f>$B24*'Operativni P&amp;T'!S27</f>
        <v>0</v>
      </c>
      <c r="U24" s="284">
        <f>$B24*'Operativni P&amp;T'!T27</f>
        <v>0</v>
      </c>
      <c r="V24" s="284">
        <f>$B24*'Operativni P&amp;T'!U27</f>
        <v>0</v>
      </c>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row>
    <row r="25" spans="1:166" s="142" customFormat="1" ht="17.45" customHeight="1" x14ac:dyDescent="0.15">
      <c r="A25" s="274" t="str">
        <f>'Operativni P&amp;T'!A28</f>
        <v xml:space="preserve">Gorivo </v>
      </c>
      <c r="B25" s="146">
        <v>1</v>
      </c>
      <c r="C25" s="34">
        <f>$B25*'Operativni P&amp;T'!B28</f>
        <v>0</v>
      </c>
      <c r="D25" s="34">
        <f>$B25*'Operativni P&amp;T'!C28</f>
        <v>0</v>
      </c>
      <c r="E25" s="34">
        <f>$B25*'Operativni P&amp;T'!D28</f>
        <v>0</v>
      </c>
      <c r="F25" s="34">
        <f>$B25*'Operativni P&amp;T'!E28</f>
        <v>0</v>
      </c>
      <c r="G25" s="34">
        <f>$B25*'Operativni P&amp;T'!F28</f>
        <v>0</v>
      </c>
      <c r="H25" s="34">
        <f>$B25*'Operativni P&amp;T'!G28</f>
        <v>0</v>
      </c>
      <c r="I25" s="34">
        <f>$B25*'Operativni P&amp;T'!H28</f>
        <v>0</v>
      </c>
      <c r="J25" s="34">
        <f>$B25*'Operativni P&amp;T'!I28</f>
        <v>0</v>
      </c>
      <c r="K25" s="34">
        <f>$B25*'Operativni P&amp;T'!J28</f>
        <v>0</v>
      </c>
      <c r="L25" s="34">
        <f>$B25*'Operativni P&amp;T'!K28</f>
        <v>0</v>
      </c>
      <c r="M25" s="34">
        <f>$B25*'Operativni P&amp;T'!L28</f>
        <v>0</v>
      </c>
      <c r="N25" s="34">
        <f>$B25*'Operativni P&amp;T'!M28</f>
        <v>0</v>
      </c>
      <c r="O25" s="34">
        <f>$B25*'Operativni P&amp;T'!N28</f>
        <v>0</v>
      </c>
      <c r="P25" s="34">
        <f>$B25*'Operativni P&amp;T'!O28</f>
        <v>0</v>
      </c>
      <c r="Q25" s="34">
        <f>$B25*'Operativni P&amp;T'!P28</f>
        <v>0</v>
      </c>
      <c r="R25" s="34">
        <f>$B25*'Operativni P&amp;T'!Q28</f>
        <v>0</v>
      </c>
      <c r="S25" s="34">
        <f>$B25*'Operativni P&amp;T'!R28</f>
        <v>0</v>
      </c>
      <c r="T25" s="34">
        <f>$B25*'Operativni P&amp;T'!S28</f>
        <v>0</v>
      </c>
      <c r="U25" s="34">
        <f>$B25*'Operativni P&amp;T'!T28</f>
        <v>0</v>
      </c>
      <c r="V25" s="34">
        <f>$B25*'Operativni P&amp;T'!U28</f>
        <v>0</v>
      </c>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row>
    <row r="26" spans="1:166" s="142" customFormat="1" ht="17.45" customHeight="1" x14ac:dyDescent="0.15">
      <c r="A26" s="275" t="s">
        <v>16</v>
      </c>
      <c r="B26" s="146">
        <v>1</v>
      </c>
      <c r="C26" s="34">
        <f>$B26*'Operativni P&amp;T'!B31</f>
        <v>0</v>
      </c>
      <c r="D26" s="34">
        <f>$B26*'Operativni P&amp;T'!C31</f>
        <v>0</v>
      </c>
      <c r="E26" s="34">
        <f>$B26*'Operativni P&amp;T'!D31</f>
        <v>0</v>
      </c>
      <c r="F26" s="34">
        <f>$B26*'Operativni P&amp;T'!E31</f>
        <v>0</v>
      </c>
      <c r="G26" s="34">
        <f>$B26*'Operativni P&amp;T'!F31</f>
        <v>0</v>
      </c>
      <c r="H26" s="34">
        <f>$B26*'Operativni P&amp;T'!G31</f>
        <v>0</v>
      </c>
      <c r="I26" s="34">
        <f>$B26*'Operativni P&amp;T'!H31</f>
        <v>0</v>
      </c>
      <c r="J26" s="34">
        <f>$B26*'Operativni P&amp;T'!I31</f>
        <v>0</v>
      </c>
      <c r="K26" s="34">
        <f>$B26*'Operativni P&amp;T'!J31</f>
        <v>0</v>
      </c>
      <c r="L26" s="34">
        <f>$B26*'Operativni P&amp;T'!K31</f>
        <v>0</v>
      </c>
      <c r="M26" s="34">
        <f>$B26*'Operativni P&amp;T'!L31</f>
        <v>0</v>
      </c>
      <c r="N26" s="34">
        <f>$B26*'Operativni P&amp;T'!M31</f>
        <v>0</v>
      </c>
      <c r="O26" s="34">
        <f>$B26*'Operativni P&amp;T'!N31</f>
        <v>0</v>
      </c>
      <c r="P26" s="34">
        <f>$B26*'Operativni P&amp;T'!O31</f>
        <v>0</v>
      </c>
      <c r="Q26" s="34">
        <f>$B26*'Operativni P&amp;T'!P31</f>
        <v>0</v>
      </c>
      <c r="R26" s="34">
        <f>$B26*'Operativni P&amp;T'!Q31</f>
        <v>0</v>
      </c>
      <c r="S26" s="34">
        <f>$B26*'Operativni P&amp;T'!R31</f>
        <v>0</v>
      </c>
      <c r="T26" s="34">
        <f>$B26*'Operativni P&amp;T'!S31</f>
        <v>0</v>
      </c>
      <c r="U26" s="34">
        <f>$B26*'Operativni P&amp;T'!T31</f>
        <v>0</v>
      </c>
      <c r="V26" s="34">
        <f>$B26*'Operativni P&amp;T'!U31</f>
        <v>0</v>
      </c>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row>
    <row r="27" spans="1:166" s="142" customFormat="1" ht="17.45" customHeight="1" x14ac:dyDescent="0.15">
      <c r="A27" s="275" t="s">
        <v>59</v>
      </c>
      <c r="B27" s="146">
        <v>1</v>
      </c>
      <c r="C27" s="34">
        <f>$B27*'Operativni P&amp;T'!B29</f>
        <v>0</v>
      </c>
      <c r="D27" s="34">
        <f>$B27*'Operativni P&amp;T'!C29</f>
        <v>0</v>
      </c>
      <c r="E27" s="34">
        <f>$B27*'Operativni P&amp;T'!D29</f>
        <v>0</v>
      </c>
      <c r="F27" s="34">
        <f>$B27*'Operativni P&amp;T'!E29</f>
        <v>0</v>
      </c>
      <c r="G27" s="34">
        <f>$B27*'Operativni P&amp;T'!F29</f>
        <v>0</v>
      </c>
      <c r="H27" s="34">
        <f>$B27*'Operativni P&amp;T'!G29</f>
        <v>0</v>
      </c>
      <c r="I27" s="34">
        <f>$B27*'Operativni P&amp;T'!H29</f>
        <v>0</v>
      </c>
      <c r="J27" s="34">
        <f>$B27*'Operativni P&amp;T'!I29</f>
        <v>0</v>
      </c>
      <c r="K27" s="34">
        <f>$B27*'Operativni P&amp;T'!J29</f>
        <v>0</v>
      </c>
      <c r="L27" s="34">
        <f>$B27*'Operativni P&amp;T'!K29</f>
        <v>0</v>
      </c>
      <c r="M27" s="34">
        <f>$B27*'Operativni P&amp;T'!L29</f>
        <v>0</v>
      </c>
      <c r="N27" s="34">
        <f>$B27*'Operativni P&amp;T'!M29</f>
        <v>0</v>
      </c>
      <c r="O27" s="34">
        <f>$B27*'Operativni P&amp;T'!N29</f>
        <v>0</v>
      </c>
      <c r="P27" s="34">
        <f>$B27*'Operativni P&amp;T'!O29</f>
        <v>0</v>
      </c>
      <c r="Q27" s="34">
        <f>$B27*'Operativni P&amp;T'!P29</f>
        <v>0</v>
      </c>
      <c r="R27" s="34">
        <f>$B27*'Operativni P&amp;T'!Q29</f>
        <v>0</v>
      </c>
      <c r="S27" s="34">
        <f>$B27*'Operativni P&amp;T'!R29</f>
        <v>0</v>
      </c>
      <c r="T27" s="34">
        <f>$B27*'Operativni P&amp;T'!S29</f>
        <v>0</v>
      </c>
      <c r="U27" s="34">
        <f>$B27*'Operativni P&amp;T'!T29</f>
        <v>0</v>
      </c>
      <c r="V27" s="34">
        <f>$B27*'Operativni P&amp;T'!U29</f>
        <v>0</v>
      </c>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row>
    <row r="28" spans="1:166" s="142" customFormat="1" ht="17.45" customHeight="1" x14ac:dyDescent="0.15">
      <c r="A28" s="275" t="s">
        <v>17</v>
      </c>
      <c r="B28" s="146">
        <v>1</v>
      </c>
      <c r="C28" s="34">
        <f>$B28*'Operativni P&amp;T'!B30</f>
        <v>0</v>
      </c>
      <c r="D28" s="34">
        <f>$B28*'Operativni P&amp;T'!C30</f>
        <v>0</v>
      </c>
      <c r="E28" s="34">
        <f>$B28*'Operativni P&amp;T'!D30</f>
        <v>0</v>
      </c>
      <c r="F28" s="34">
        <f>$B28*'Operativni P&amp;T'!E30</f>
        <v>0</v>
      </c>
      <c r="G28" s="34">
        <f>$B28*'Operativni P&amp;T'!F30</f>
        <v>0</v>
      </c>
      <c r="H28" s="34">
        <f>$B28*'Operativni P&amp;T'!G30</f>
        <v>0</v>
      </c>
      <c r="I28" s="34">
        <f>$B28*'Operativni P&amp;T'!H30</f>
        <v>0</v>
      </c>
      <c r="J28" s="34">
        <f>$B28*'Operativni P&amp;T'!I30</f>
        <v>0</v>
      </c>
      <c r="K28" s="34">
        <f>$B28*'Operativni P&amp;T'!J30</f>
        <v>0</v>
      </c>
      <c r="L28" s="34">
        <f>$B28*'Operativni P&amp;T'!K30</f>
        <v>0</v>
      </c>
      <c r="M28" s="34">
        <f>$B28*'Operativni P&amp;T'!L30</f>
        <v>0</v>
      </c>
      <c r="N28" s="34">
        <f>$B28*'Operativni P&amp;T'!M30</f>
        <v>0</v>
      </c>
      <c r="O28" s="34">
        <f>$B28*'Operativni P&amp;T'!N30</f>
        <v>0</v>
      </c>
      <c r="P28" s="34">
        <f>$B28*'Operativni P&amp;T'!O30</f>
        <v>0</v>
      </c>
      <c r="Q28" s="34">
        <f>$B28*'Operativni P&amp;T'!P30</f>
        <v>0</v>
      </c>
      <c r="R28" s="34">
        <f>$B28*'Operativni P&amp;T'!Q30</f>
        <v>0</v>
      </c>
      <c r="S28" s="34">
        <f>$B28*'Operativni P&amp;T'!R30</f>
        <v>0</v>
      </c>
      <c r="T28" s="34">
        <f>$B28*'Operativni P&amp;T'!S30</f>
        <v>0</v>
      </c>
      <c r="U28" s="34">
        <f>$B28*'Operativni P&amp;T'!T30</f>
        <v>0</v>
      </c>
      <c r="V28" s="34">
        <f>$B28*'Operativni P&amp;T'!U30</f>
        <v>0</v>
      </c>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row>
    <row r="29" spans="1:166" s="142" customFormat="1" ht="17.45" customHeight="1" x14ac:dyDescent="0.15">
      <c r="A29" s="275" t="str">
        <f>'Operativni P&amp;T'!A32</f>
        <v xml:space="preserve">Troškovi odrzavanja </v>
      </c>
      <c r="B29" s="146">
        <v>1</v>
      </c>
      <c r="C29" s="34">
        <f>$B29*'Operativni P&amp;T'!B32</f>
        <v>0</v>
      </c>
      <c r="D29" s="34">
        <f>$B29*'Operativni P&amp;T'!C32</f>
        <v>0</v>
      </c>
      <c r="E29" s="34">
        <f>$B29*'Operativni P&amp;T'!D32</f>
        <v>0</v>
      </c>
      <c r="F29" s="34">
        <f>$B29*'Operativni P&amp;T'!D33</f>
        <v>0</v>
      </c>
      <c r="G29" s="34">
        <f>$B29*'Operativni P&amp;T'!F32</f>
        <v>0</v>
      </c>
      <c r="H29" s="34">
        <f>$B29*'Operativni P&amp;T'!G32</f>
        <v>0</v>
      </c>
      <c r="I29" s="34">
        <f>$B29*'Operativni P&amp;T'!H32</f>
        <v>0</v>
      </c>
      <c r="J29" s="34">
        <f>$B29*'Operativni P&amp;T'!I32</f>
        <v>0</v>
      </c>
      <c r="K29" s="34">
        <f>$B29*'Operativni P&amp;T'!J32</f>
        <v>0</v>
      </c>
      <c r="L29" s="34">
        <f>$B29*'Operativni P&amp;T'!K32</f>
        <v>0</v>
      </c>
      <c r="M29" s="34">
        <f>$B29*'Operativni P&amp;T'!L32</f>
        <v>0</v>
      </c>
      <c r="N29" s="34">
        <f>$B29*'Operativni P&amp;T'!M32</f>
        <v>0</v>
      </c>
      <c r="O29" s="34">
        <f>$B29*'Operativni P&amp;T'!N32</f>
        <v>0</v>
      </c>
      <c r="P29" s="34">
        <f>$B29*'Operativni P&amp;T'!O32</f>
        <v>0</v>
      </c>
      <c r="Q29" s="34">
        <f>$B29*'Operativni P&amp;T'!P32</f>
        <v>0</v>
      </c>
      <c r="R29" s="34">
        <f>$B29*'Operativni P&amp;T'!Q32</f>
        <v>0</v>
      </c>
      <c r="S29" s="34">
        <f>$B29*'Operativni P&amp;T'!R32</f>
        <v>0</v>
      </c>
      <c r="T29" s="34">
        <f>$B29*'Operativni P&amp;T'!S32</f>
        <v>0</v>
      </c>
      <c r="U29" s="34">
        <f>$B29*'Operativni P&amp;T'!T32</f>
        <v>0</v>
      </c>
      <c r="V29" s="34">
        <f>$B29*'Operativni P&amp;T'!U32</f>
        <v>0</v>
      </c>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row>
    <row r="30" spans="1:166" s="142" customFormat="1" ht="17.45" customHeight="1" x14ac:dyDescent="0.15">
      <c r="A30" s="275" t="str">
        <f>'Operativni P&amp;T'!A33</f>
        <v>Ostali troškovi (osiguranje itd)</v>
      </c>
      <c r="B30" s="146">
        <v>1</v>
      </c>
      <c r="C30" s="34">
        <f>$B30*'Operativni P&amp;T'!B33</f>
        <v>0</v>
      </c>
      <c r="D30" s="34">
        <f>$B30*'Operativni P&amp;T'!C33</f>
        <v>0</v>
      </c>
      <c r="E30" s="34">
        <f>$B30*'Operativni P&amp;T'!D33</f>
        <v>0</v>
      </c>
      <c r="F30" s="34">
        <f>$B30*'Operativni P&amp;T'!E33</f>
        <v>0</v>
      </c>
      <c r="G30" s="34">
        <f>$B30*'Operativni P&amp;T'!F33</f>
        <v>0</v>
      </c>
      <c r="H30" s="34">
        <f>$B30*'Operativni P&amp;T'!G33</f>
        <v>0</v>
      </c>
      <c r="I30" s="34">
        <f>$B30*'Operativni P&amp;T'!H33</f>
        <v>0</v>
      </c>
      <c r="J30" s="34">
        <f>$B30*'Operativni P&amp;T'!I33</f>
        <v>0</v>
      </c>
      <c r="K30" s="34">
        <f>$B30*'Operativni P&amp;T'!J33</f>
        <v>0</v>
      </c>
      <c r="L30" s="34">
        <f>$B30*'Operativni P&amp;T'!K33</f>
        <v>0</v>
      </c>
      <c r="M30" s="34">
        <f>$B30*'Operativni P&amp;T'!L33</f>
        <v>0</v>
      </c>
      <c r="N30" s="34">
        <f>$B30*'Operativni P&amp;T'!M33</f>
        <v>0</v>
      </c>
      <c r="O30" s="34">
        <f>$B30*'Operativni P&amp;T'!N33</f>
        <v>0</v>
      </c>
      <c r="P30" s="34">
        <f>$B30*'Operativni P&amp;T'!O33</f>
        <v>0</v>
      </c>
      <c r="Q30" s="34">
        <f>$B30*'Operativni P&amp;T'!P33</f>
        <v>0</v>
      </c>
      <c r="R30" s="34">
        <f>$B30*'Operativni P&amp;T'!Q33</f>
        <v>0</v>
      </c>
      <c r="S30" s="34">
        <f>$B30*'Operativni P&amp;T'!R33</f>
        <v>0</v>
      </c>
      <c r="T30" s="34">
        <f>$B30*'Operativni P&amp;T'!S33</f>
        <v>0</v>
      </c>
      <c r="U30" s="34">
        <f>$B30*'Operativni P&amp;T'!T33</f>
        <v>0</v>
      </c>
      <c r="V30" s="34">
        <f>$B30*'Operativni P&amp;T'!U33</f>
        <v>0</v>
      </c>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row>
    <row r="31" spans="1:166" s="142" customFormat="1" ht="17.45" customHeight="1" x14ac:dyDescent="0.15">
      <c r="A31" s="275" t="str">
        <f>'Operativni P&amp;T'!A34</f>
        <v>Zbrinjavanje ostatnog otpada</v>
      </c>
      <c r="B31" s="146">
        <v>1</v>
      </c>
      <c r="C31" s="34">
        <f>$B31*'Operativni P&amp;T'!B34</f>
        <v>0</v>
      </c>
      <c r="D31" s="34">
        <f>$B31*'Operativni P&amp;T'!C34</f>
        <v>0</v>
      </c>
      <c r="E31" s="34">
        <f>$B31*'Operativni P&amp;T'!D34</f>
        <v>0</v>
      </c>
      <c r="F31" s="34">
        <f>$B31*'Operativni P&amp;T'!E34</f>
        <v>0</v>
      </c>
      <c r="G31" s="34">
        <f>$B31*'Operativni P&amp;T'!F34</f>
        <v>0</v>
      </c>
      <c r="H31" s="34">
        <f>$B31*'Operativni P&amp;T'!G34</f>
        <v>0</v>
      </c>
      <c r="I31" s="34">
        <f>$B31*'Operativni P&amp;T'!H34</f>
        <v>0</v>
      </c>
      <c r="J31" s="34">
        <f>$B31*'Operativni P&amp;T'!I34</f>
        <v>0</v>
      </c>
      <c r="K31" s="34">
        <f>$B31*'Operativni P&amp;T'!J34</f>
        <v>0</v>
      </c>
      <c r="L31" s="34">
        <f>$B31*'Operativni P&amp;T'!K34</f>
        <v>0</v>
      </c>
      <c r="M31" s="34">
        <f>$B31*'Operativni P&amp;T'!L34</f>
        <v>0</v>
      </c>
      <c r="N31" s="34">
        <f>$B31*'Operativni P&amp;T'!M34</f>
        <v>0</v>
      </c>
      <c r="O31" s="34">
        <f>$B31*'Operativni P&amp;T'!N34</f>
        <v>0</v>
      </c>
      <c r="P31" s="34">
        <f>$B31*'Operativni P&amp;T'!O34</f>
        <v>0</v>
      </c>
      <c r="Q31" s="34">
        <f>$B31*'Operativni P&amp;T'!P34</f>
        <v>0</v>
      </c>
      <c r="R31" s="34">
        <f>$B31*'Operativni P&amp;T'!Q34</f>
        <v>0</v>
      </c>
      <c r="S31" s="34">
        <f>$B31*'Operativni P&amp;T'!R34</f>
        <v>0</v>
      </c>
      <c r="T31" s="34">
        <f>$B31*'Operativni P&amp;T'!S34</f>
        <v>0</v>
      </c>
      <c r="U31" s="34">
        <f>$B31*'Operativni P&amp;T'!T34</f>
        <v>0</v>
      </c>
      <c r="V31" s="34">
        <f>$B31*'Operativni P&amp;T'!U34</f>
        <v>0</v>
      </c>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row>
    <row r="32" spans="1:166" s="150" customFormat="1" ht="31.5" customHeight="1" x14ac:dyDescent="0.15">
      <c r="A32" s="276" t="s">
        <v>257</v>
      </c>
      <c r="B32" s="149"/>
      <c r="C32" s="332">
        <f t="shared" ref="C32:V32" si="4">SUM(C24:C31)</f>
        <v>0</v>
      </c>
      <c r="D32" s="332">
        <f t="shared" si="4"/>
        <v>0</v>
      </c>
      <c r="E32" s="332">
        <f t="shared" si="4"/>
        <v>0</v>
      </c>
      <c r="F32" s="332">
        <f t="shared" si="4"/>
        <v>0</v>
      </c>
      <c r="G32" s="332">
        <f t="shared" si="4"/>
        <v>0</v>
      </c>
      <c r="H32" s="332">
        <f t="shared" si="4"/>
        <v>0</v>
      </c>
      <c r="I32" s="332">
        <f t="shared" si="4"/>
        <v>0</v>
      </c>
      <c r="J32" s="332">
        <f t="shared" si="4"/>
        <v>0</v>
      </c>
      <c r="K32" s="332">
        <f t="shared" si="4"/>
        <v>0</v>
      </c>
      <c r="L32" s="332">
        <f t="shared" si="4"/>
        <v>0</v>
      </c>
      <c r="M32" s="332">
        <f t="shared" si="4"/>
        <v>0</v>
      </c>
      <c r="N32" s="332">
        <f t="shared" si="4"/>
        <v>0</v>
      </c>
      <c r="O32" s="332">
        <f t="shared" si="4"/>
        <v>0</v>
      </c>
      <c r="P32" s="332">
        <f t="shared" si="4"/>
        <v>0</v>
      </c>
      <c r="Q32" s="332">
        <f t="shared" si="4"/>
        <v>0</v>
      </c>
      <c r="R32" s="332">
        <f t="shared" si="4"/>
        <v>0</v>
      </c>
      <c r="S32" s="332">
        <f t="shared" si="4"/>
        <v>0</v>
      </c>
      <c r="T32" s="332">
        <f t="shared" si="4"/>
        <v>0</v>
      </c>
      <c r="U32" s="332">
        <f t="shared" si="4"/>
        <v>0</v>
      </c>
      <c r="V32" s="332">
        <f t="shared" si="4"/>
        <v>0</v>
      </c>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row>
    <row r="33" spans="1:166" s="6" customFormat="1" ht="17.45" customHeight="1" x14ac:dyDescent="0.15">
      <c r="A33" s="271" t="s">
        <v>279</v>
      </c>
      <c r="B33" s="146">
        <v>0.8</v>
      </c>
      <c r="C33" s="21">
        <f>$B33*FNPVC!C12</f>
        <v>0</v>
      </c>
      <c r="D33" s="21">
        <f>$B33*FNPVC!D12</f>
        <v>0</v>
      </c>
      <c r="E33" s="21">
        <f>$B33*FNPVC!E12</f>
        <v>0</v>
      </c>
      <c r="F33" s="21">
        <f>$B33*FNPVC!F12</f>
        <v>0</v>
      </c>
      <c r="G33" s="21">
        <f>$B33*FNPVC!G12</f>
        <v>0</v>
      </c>
      <c r="H33" s="21">
        <f>$B33*FNPVC!H12</f>
        <v>0</v>
      </c>
      <c r="I33" s="21">
        <f>$B33*FNPVC!I12</f>
        <v>0</v>
      </c>
      <c r="J33" s="21">
        <f>$B33*FNPVC!J12</f>
        <v>0</v>
      </c>
      <c r="K33" s="21">
        <f>$B33*FNPVC!K12</f>
        <v>0</v>
      </c>
      <c r="L33" s="21">
        <f>$B33*FNPVC!L12</f>
        <v>0</v>
      </c>
      <c r="M33" s="21">
        <f>$B33*FNPVC!M12</f>
        <v>0</v>
      </c>
      <c r="N33" s="21">
        <f>$B33*FNPVC!N12</f>
        <v>0</v>
      </c>
      <c r="O33" s="21">
        <f>$B33*FNPVC!O12</f>
        <v>0</v>
      </c>
      <c r="P33" s="21">
        <f>$B33*FNPVC!P12</f>
        <v>0</v>
      </c>
      <c r="Q33" s="21">
        <f>$B33*FNPVC!Q12</f>
        <v>0</v>
      </c>
      <c r="R33" s="21">
        <f>$B33*FNPVC!R12</f>
        <v>0</v>
      </c>
      <c r="S33" s="21">
        <f>$B33*FNPVC!S12</f>
        <v>0</v>
      </c>
      <c r="T33" s="21">
        <f>$B33*FNPVC!T12</f>
        <v>0</v>
      </c>
      <c r="U33" s="21">
        <f>$B33*FNPVC!U12</f>
        <v>0</v>
      </c>
      <c r="V33" s="21">
        <f>$B33*FNPVC!V12</f>
        <v>0</v>
      </c>
      <c r="W33" s="141"/>
    </row>
    <row r="34" spans="1:166" s="141" customFormat="1" ht="17.45" customHeight="1" x14ac:dyDescent="0.15">
      <c r="A34" s="272" t="s">
        <v>19</v>
      </c>
      <c r="B34" s="146">
        <v>1</v>
      </c>
      <c r="C34" s="21">
        <f>'Financijska održivost'!B17*$B34</f>
        <v>0</v>
      </c>
      <c r="D34" s="21">
        <f>'Financijska održivost'!C17*$B34</f>
        <v>0</v>
      </c>
      <c r="E34" s="21">
        <f>'Financijska održivost'!D17*$B34</f>
        <v>0</v>
      </c>
      <c r="F34" s="21">
        <f>'Financijska održivost'!E17*$B34</f>
        <v>0</v>
      </c>
      <c r="G34" s="21">
        <f>'Financijska održivost'!F17*$B34</f>
        <v>0</v>
      </c>
      <c r="H34" s="21">
        <f>'Financijska održivost'!G17*$B34</f>
        <v>0</v>
      </c>
      <c r="I34" s="21">
        <f>'Financijska održivost'!H17*$B34</f>
        <v>0</v>
      </c>
      <c r="J34" s="21">
        <f>'Financijska održivost'!I17*$B34</f>
        <v>0</v>
      </c>
      <c r="K34" s="21">
        <f>'Financijska održivost'!J17*$B34</f>
        <v>0</v>
      </c>
      <c r="L34" s="21">
        <f>'Financijska održivost'!K17*$B34</f>
        <v>0</v>
      </c>
      <c r="M34" s="21">
        <f>'Financijska održivost'!L17*$B34</f>
        <v>0</v>
      </c>
      <c r="N34" s="21">
        <f>'Financijska održivost'!M17*$B34</f>
        <v>0</v>
      </c>
      <c r="O34" s="21">
        <f>'Financijska održivost'!N17*$B34</f>
        <v>0</v>
      </c>
      <c r="P34" s="21">
        <f>'Financijska održivost'!O17*$B34</f>
        <v>0</v>
      </c>
      <c r="Q34" s="21">
        <f>'Financijska održivost'!P17*$B34</f>
        <v>0</v>
      </c>
      <c r="R34" s="21">
        <f>'Financijska održivost'!Q17*$B34</f>
        <v>0</v>
      </c>
      <c r="S34" s="21">
        <f>'Financijska održivost'!R17*$B34</f>
        <v>0</v>
      </c>
      <c r="T34" s="21">
        <f>'Financijska održivost'!S17*$B34</f>
        <v>0</v>
      </c>
      <c r="U34" s="21">
        <f>'Financijska održivost'!T17*$B34</f>
        <v>0</v>
      </c>
      <c r="V34" s="21">
        <f>'Financijska održivost'!U17*$B34</f>
        <v>0</v>
      </c>
      <c r="W34" s="23"/>
    </row>
    <row r="35" spans="1:166" s="141" customFormat="1" ht="17.45" customHeight="1" x14ac:dyDescent="0.15">
      <c r="A35" s="272" t="s">
        <v>252</v>
      </c>
      <c r="B35" s="146">
        <f>B33</f>
        <v>0.8</v>
      </c>
      <c r="C35" s="32">
        <f>$B$35*(-FNPVK!B9)</f>
        <v>0</v>
      </c>
      <c r="D35" s="32">
        <f>$B$35*(-FNPVK!C9)</f>
        <v>0</v>
      </c>
      <c r="E35" s="32">
        <f>$B$35*(-FNPVK!D9)</f>
        <v>0</v>
      </c>
      <c r="F35" s="32">
        <f>$B$35*(-FNPVK!E9)</f>
        <v>0</v>
      </c>
      <c r="G35" s="32">
        <f>$B$35*(-FNPVK!F9)</f>
        <v>0</v>
      </c>
      <c r="H35" s="32">
        <f>$B$35*(-FNPVK!G9)</f>
        <v>0</v>
      </c>
      <c r="I35" s="32">
        <f>$B$35*(-FNPVK!H9)</f>
        <v>0</v>
      </c>
      <c r="J35" s="32">
        <f>$B$35*(-FNPVK!I9)</f>
        <v>0</v>
      </c>
      <c r="K35" s="32">
        <f>$B$35*(-FNPVK!J9)</f>
        <v>0</v>
      </c>
      <c r="L35" s="32">
        <f>$B$35*(-FNPVK!K9)</f>
        <v>0</v>
      </c>
      <c r="M35" s="32">
        <f>$B$35*(-FNPVK!L9)</f>
        <v>0</v>
      </c>
      <c r="N35" s="32">
        <f>$B$35*(-FNPVK!M9)</f>
        <v>0</v>
      </c>
      <c r="O35" s="32">
        <f>$B$35*(-FNPVK!N9)</f>
        <v>0</v>
      </c>
      <c r="P35" s="32">
        <f>$B$35*(-FNPVK!O9)</f>
        <v>0</v>
      </c>
      <c r="Q35" s="32">
        <f>$B$35*(-FNPVK!P9)</f>
        <v>0</v>
      </c>
      <c r="R35" s="32">
        <f>$B$35*(-FNPVK!Q9)</f>
        <v>0</v>
      </c>
      <c r="S35" s="32">
        <f>$B$35*(-FNPVK!R9)</f>
        <v>0</v>
      </c>
      <c r="T35" s="32">
        <f>$B$35*(-FNPVK!S9)</f>
        <v>0</v>
      </c>
      <c r="U35" s="32">
        <f>$B$35*(-FNPVK!T9)</f>
        <v>0</v>
      </c>
      <c r="V35" s="32">
        <f>$B$35*(-FNPVK!U9)</f>
        <v>0</v>
      </c>
    </row>
    <row r="36" spans="1:166" s="150" customFormat="1" ht="21" customHeight="1" x14ac:dyDescent="0.15">
      <c r="A36" s="276" t="s">
        <v>280</v>
      </c>
      <c r="B36" s="149"/>
      <c r="C36" s="332">
        <f>SUM(C33:C35)</f>
        <v>0</v>
      </c>
      <c r="D36" s="332">
        <f t="shared" ref="D36:U36" si="5">SUM(D33:D35)</f>
        <v>0</v>
      </c>
      <c r="E36" s="332">
        <f t="shared" si="5"/>
        <v>0</v>
      </c>
      <c r="F36" s="332">
        <f t="shared" si="5"/>
        <v>0</v>
      </c>
      <c r="G36" s="332">
        <f t="shared" si="5"/>
        <v>0</v>
      </c>
      <c r="H36" s="332">
        <f t="shared" si="5"/>
        <v>0</v>
      </c>
      <c r="I36" s="332">
        <f t="shared" si="5"/>
        <v>0</v>
      </c>
      <c r="J36" s="332">
        <f t="shared" si="5"/>
        <v>0</v>
      </c>
      <c r="K36" s="332">
        <f t="shared" si="5"/>
        <v>0</v>
      </c>
      <c r="L36" s="332">
        <f t="shared" si="5"/>
        <v>0</v>
      </c>
      <c r="M36" s="332">
        <f t="shared" si="5"/>
        <v>0</v>
      </c>
      <c r="N36" s="332">
        <f t="shared" si="5"/>
        <v>0</v>
      </c>
      <c r="O36" s="332">
        <f t="shared" si="5"/>
        <v>0</v>
      </c>
      <c r="P36" s="332">
        <f t="shared" si="5"/>
        <v>0</v>
      </c>
      <c r="Q36" s="332">
        <f t="shared" si="5"/>
        <v>0</v>
      </c>
      <c r="R36" s="332">
        <f t="shared" si="5"/>
        <v>0</v>
      </c>
      <c r="S36" s="332">
        <f t="shared" si="5"/>
        <v>0</v>
      </c>
      <c r="T36" s="332">
        <f t="shared" si="5"/>
        <v>0</v>
      </c>
      <c r="U36" s="332">
        <f t="shared" si="5"/>
        <v>0</v>
      </c>
      <c r="V36" s="332">
        <f t="shared" ref="V36" si="6">SUM(V33:V35)</f>
        <v>0</v>
      </c>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1"/>
      <c r="CK36" s="141"/>
      <c r="CL36" s="141"/>
      <c r="CM36" s="141"/>
      <c r="CN36" s="141"/>
      <c r="CO36" s="141"/>
      <c r="CP36" s="141"/>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141"/>
      <c r="EE36" s="141"/>
      <c r="EF36" s="141"/>
      <c r="EG36" s="141"/>
      <c r="EH36" s="141"/>
      <c r="EI36" s="141"/>
      <c r="EJ36" s="141"/>
      <c r="EK36" s="141"/>
      <c r="EL36" s="141"/>
      <c r="EM36" s="141"/>
      <c r="EN36" s="141"/>
      <c r="EO36" s="141"/>
      <c r="EP36" s="141"/>
      <c r="EQ36" s="141"/>
      <c r="ER36" s="141"/>
      <c r="ES36" s="141"/>
      <c r="ET36" s="141"/>
      <c r="EU36" s="141"/>
      <c r="EV36" s="141"/>
      <c r="EW36" s="141"/>
      <c r="EX36" s="141"/>
      <c r="EY36" s="141"/>
      <c r="EZ36" s="141"/>
      <c r="FA36" s="141"/>
      <c r="FB36" s="141"/>
      <c r="FC36" s="141"/>
      <c r="FD36" s="141"/>
      <c r="FE36" s="141"/>
      <c r="FF36" s="141"/>
      <c r="FG36" s="141"/>
      <c r="FH36" s="141"/>
      <c r="FI36" s="141"/>
      <c r="FJ36" s="141"/>
    </row>
    <row r="37" spans="1:166" s="141" customFormat="1" ht="17.45" customHeight="1" x14ac:dyDescent="0.15">
      <c r="A37" s="277" t="s">
        <v>20</v>
      </c>
      <c r="B37" s="151"/>
      <c r="C37" s="337">
        <v>0</v>
      </c>
      <c r="D37" s="337">
        <v>0</v>
      </c>
      <c r="E37" s="337">
        <v>0</v>
      </c>
      <c r="F37" s="337"/>
      <c r="G37" s="337"/>
      <c r="H37" s="337"/>
      <c r="I37" s="337"/>
      <c r="J37" s="337"/>
      <c r="K37" s="337"/>
      <c r="L37" s="337"/>
      <c r="M37" s="337"/>
      <c r="N37" s="337"/>
      <c r="O37" s="337"/>
      <c r="P37" s="337"/>
      <c r="Q37" s="337"/>
      <c r="R37" s="337"/>
      <c r="S37" s="337"/>
      <c r="T37" s="337"/>
      <c r="U37" s="337"/>
      <c r="V37" s="337"/>
    </row>
    <row r="38" spans="1:166" s="150" customFormat="1" ht="17.45" customHeight="1" x14ac:dyDescent="0.15">
      <c r="A38" s="276" t="s">
        <v>22</v>
      </c>
      <c r="B38" s="149"/>
      <c r="C38" s="332">
        <f>C37</f>
        <v>0</v>
      </c>
      <c r="D38" s="332">
        <f t="shared" ref="D38:U38" si="7">D37</f>
        <v>0</v>
      </c>
      <c r="E38" s="332">
        <f t="shared" si="7"/>
        <v>0</v>
      </c>
      <c r="F38" s="332">
        <f t="shared" si="7"/>
        <v>0</v>
      </c>
      <c r="G38" s="332">
        <f t="shared" si="7"/>
        <v>0</v>
      </c>
      <c r="H38" s="332">
        <f t="shared" si="7"/>
        <v>0</v>
      </c>
      <c r="I38" s="332">
        <f t="shared" si="7"/>
        <v>0</v>
      </c>
      <c r="J38" s="332">
        <f t="shared" si="7"/>
        <v>0</v>
      </c>
      <c r="K38" s="332">
        <f t="shared" si="7"/>
        <v>0</v>
      </c>
      <c r="L38" s="332">
        <f t="shared" si="7"/>
        <v>0</v>
      </c>
      <c r="M38" s="332">
        <f t="shared" si="7"/>
        <v>0</v>
      </c>
      <c r="N38" s="332">
        <f t="shared" si="7"/>
        <v>0</v>
      </c>
      <c r="O38" s="332">
        <f t="shared" si="7"/>
        <v>0</v>
      </c>
      <c r="P38" s="332">
        <f t="shared" si="7"/>
        <v>0</v>
      </c>
      <c r="Q38" s="332">
        <f t="shared" si="7"/>
        <v>0</v>
      </c>
      <c r="R38" s="332">
        <f t="shared" si="7"/>
        <v>0</v>
      </c>
      <c r="S38" s="332">
        <f t="shared" si="7"/>
        <v>0</v>
      </c>
      <c r="T38" s="332">
        <f t="shared" si="7"/>
        <v>0</v>
      </c>
      <c r="U38" s="332">
        <f t="shared" si="7"/>
        <v>0</v>
      </c>
      <c r="V38" s="332">
        <f t="shared" ref="V38" si="8">V37</f>
        <v>0</v>
      </c>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row>
    <row r="39" spans="1:166" s="148" customFormat="1" ht="24" customHeight="1" x14ac:dyDescent="0.15">
      <c r="A39" s="273" t="s">
        <v>284</v>
      </c>
      <c r="B39" s="27"/>
      <c r="C39" s="332">
        <f>C32+C36+C38</f>
        <v>0</v>
      </c>
      <c r="D39" s="332">
        <f t="shared" ref="D39:U39" si="9">D32+D36+D38</f>
        <v>0</v>
      </c>
      <c r="E39" s="332">
        <f t="shared" si="9"/>
        <v>0</v>
      </c>
      <c r="F39" s="332">
        <f>F32+F36+F38</f>
        <v>0</v>
      </c>
      <c r="G39" s="332">
        <f t="shared" si="9"/>
        <v>0</v>
      </c>
      <c r="H39" s="332">
        <f t="shared" si="9"/>
        <v>0</v>
      </c>
      <c r="I39" s="332">
        <f t="shared" si="9"/>
        <v>0</v>
      </c>
      <c r="J39" s="332">
        <f t="shared" si="9"/>
        <v>0</v>
      </c>
      <c r="K39" s="332">
        <f t="shared" si="9"/>
        <v>0</v>
      </c>
      <c r="L39" s="332">
        <f t="shared" si="9"/>
        <v>0</v>
      </c>
      <c r="M39" s="332">
        <f t="shared" si="9"/>
        <v>0</v>
      </c>
      <c r="N39" s="332">
        <f t="shared" si="9"/>
        <v>0</v>
      </c>
      <c r="O39" s="332">
        <f t="shared" si="9"/>
        <v>0</v>
      </c>
      <c r="P39" s="332">
        <f t="shared" si="9"/>
        <v>0</v>
      </c>
      <c r="Q39" s="332">
        <f t="shared" si="9"/>
        <v>0</v>
      </c>
      <c r="R39" s="332">
        <f t="shared" si="9"/>
        <v>0</v>
      </c>
      <c r="S39" s="332">
        <f t="shared" si="9"/>
        <v>0</v>
      </c>
      <c r="T39" s="332">
        <f t="shared" si="9"/>
        <v>0</v>
      </c>
      <c r="U39" s="332">
        <f t="shared" si="9"/>
        <v>0</v>
      </c>
      <c r="V39" s="332">
        <f t="shared" ref="V39" si="10">V32+V36+V38</f>
        <v>0</v>
      </c>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row>
    <row r="40" spans="1:166" s="148" customFormat="1" ht="17.45" customHeight="1" x14ac:dyDescent="0.15">
      <c r="A40" s="273" t="s">
        <v>21</v>
      </c>
      <c r="B40" s="144"/>
      <c r="C40" s="336">
        <f t="shared" ref="C40:V40" si="11">C23-C39</f>
        <v>0</v>
      </c>
      <c r="D40" s="336">
        <f t="shared" si="11"/>
        <v>0</v>
      </c>
      <c r="E40" s="336">
        <f t="shared" si="11"/>
        <v>0</v>
      </c>
      <c r="F40" s="336">
        <f t="shared" si="11"/>
        <v>0</v>
      </c>
      <c r="G40" s="336">
        <f t="shared" si="11"/>
        <v>0</v>
      </c>
      <c r="H40" s="336">
        <f t="shared" si="11"/>
        <v>0</v>
      </c>
      <c r="I40" s="336">
        <f t="shared" si="11"/>
        <v>0</v>
      </c>
      <c r="J40" s="336">
        <f t="shared" si="11"/>
        <v>0</v>
      </c>
      <c r="K40" s="336">
        <f t="shared" si="11"/>
        <v>0</v>
      </c>
      <c r="L40" s="336">
        <f t="shared" si="11"/>
        <v>0</v>
      </c>
      <c r="M40" s="336">
        <f t="shared" si="11"/>
        <v>0</v>
      </c>
      <c r="N40" s="336">
        <f t="shared" si="11"/>
        <v>0</v>
      </c>
      <c r="O40" s="336">
        <f t="shared" si="11"/>
        <v>0</v>
      </c>
      <c r="P40" s="336">
        <f t="shared" si="11"/>
        <v>0</v>
      </c>
      <c r="Q40" s="336">
        <f t="shared" si="11"/>
        <v>0</v>
      </c>
      <c r="R40" s="336">
        <f t="shared" si="11"/>
        <v>0</v>
      </c>
      <c r="S40" s="336">
        <f t="shared" si="11"/>
        <v>0</v>
      </c>
      <c r="T40" s="336">
        <f t="shared" si="11"/>
        <v>0</v>
      </c>
      <c r="U40" s="336">
        <f t="shared" si="11"/>
        <v>0</v>
      </c>
      <c r="V40" s="336">
        <f t="shared" si="11"/>
        <v>0</v>
      </c>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row>
    <row r="41" spans="1:166" s="141" customFormat="1" ht="12" thickBot="1" x14ac:dyDescent="0.25">
      <c r="A41" s="278"/>
      <c r="C41" s="152"/>
      <c r="D41" s="152"/>
      <c r="E41" s="152"/>
      <c r="F41" s="152"/>
      <c r="G41" s="152"/>
      <c r="H41" s="152"/>
      <c r="I41" s="152"/>
      <c r="J41" s="152"/>
      <c r="K41" s="152"/>
      <c r="L41" s="152"/>
      <c r="M41" s="152"/>
      <c r="N41" s="152"/>
      <c r="O41" s="152"/>
      <c r="P41" s="152"/>
      <c r="Q41" s="152"/>
      <c r="R41" s="152"/>
      <c r="S41" s="152"/>
      <c r="T41" s="152"/>
      <c r="U41" s="152"/>
    </row>
    <row r="42" spans="1:166" s="141" customFormat="1" ht="13.15" customHeight="1" thickTop="1" thickBot="1" x14ac:dyDescent="0.2">
      <c r="A42" s="279" t="s">
        <v>23</v>
      </c>
      <c r="B42" s="35">
        <v>0.05</v>
      </c>
      <c r="C42" s="152"/>
      <c r="D42" s="152"/>
      <c r="E42" s="152"/>
      <c r="F42" s="152"/>
      <c r="G42" s="152"/>
      <c r="H42" s="152"/>
      <c r="I42" s="152"/>
      <c r="J42" s="152"/>
      <c r="K42" s="152"/>
      <c r="L42" s="152"/>
      <c r="M42" s="152"/>
      <c r="N42" s="152"/>
      <c r="O42" s="152"/>
      <c r="P42" s="152"/>
      <c r="Q42" s="152"/>
      <c r="R42" s="152"/>
      <c r="S42" s="152"/>
      <c r="T42" s="152"/>
      <c r="U42" s="152"/>
    </row>
    <row r="43" spans="1:166" s="141" customFormat="1" ht="13.15" customHeight="1" thickTop="1" thickBot="1" x14ac:dyDescent="0.2">
      <c r="A43" s="279" t="s">
        <v>4</v>
      </c>
      <c r="B43" s="28">
        <f>NPV(B$42,C40:V40)</f>
        <v>0</v>
      </c>
      <c r="C43" s="153"/>
      <c r="D43" s="152"/>
      <c r="E43" s="152"/>
      <c r="F43" s="152"/>
      <c r="G43" s="152"/>
      <c r="H43" s="152"/>
      <c r="I43" s="152"/>
      <c r="J43" s="152"/>
      <c r="K43" s="152"/>
      <c r="L43" s="152"/>
      <c r="M43" s="152"/>
      <c r="N43" s="152"/>
      <c r="O43" s="152"/>
      <c r="P43" s="152"/>
      <c r="Q43" s="152"/>
      <c r="R43" s="152"/>
      <c r="S43" s="152"/>
      <c r="T43" s="152"/>
      <c r="U43" s="152"/>
    </row>
    <row r="44" spans="1:166" s="141" customFormat="1" ht="13.15" customHeight="1" thickTop="1" thickBot="1" x14ac:dyDescent="0.2">
      <c r="A44" s="279" t="s">
        <v>5</v>
      </c>
      <c r="B44" s="35" t="e">
        <f>IRR(C40:V40)</f>
        <v>#NUM!</v>
      </c>
      <c r="C44" s="152"/>
      <c r="D44" s="152"/>
      <c r="E44" s="152"/>
      <c r="F44" s="152"/>
      <c r="G44" s="152"/>
      <c r="H44" s="152"/>
      <c r="I44" s="152"/>
      <c r="J44" s="152"/>
      <c r="K44" s="152"/>
      <c r="L44" s="152"/>
      <c r="M44" s="152"/>
      <c r="N44" s="152"/>
      <c r="O44" s="152"/>
      <c r="P44" s="152"/>
      <c r="Q44" s="152"/>
      <c r="R44" s="152"/>
      <c r="S44" s="152"/>
      <c r="T44" s="152"/>
      <c r="U44" s="152"/>
    </row>
    <row r="45" spans="1:166" s="141" customFormat="1" ht="13.15" customHeight="1" thickTop="1" thickBot="1" x14ac:dyDescent="0.2">
      <c r="A45" s="279" t="s">
        <v>6</v>
      </c>
      <c r="B45" s="36" t="e">
        <f>NPV(B42,C23:V23)/NPV(B42,C39:V39)</f>
        <v>#DIV/0!</v>
      </c>
      <c r="C45" s="152"/>
      <c r="D45" s="152"/>
      <c r="E45" s="152"/>
      <c r="F45" s="152"/>
      <c r="G45" s="152"/>
      <c r="H45" s="152"/>
      <c r="I45" s="152"/>
      <c r="J45" s="152"/>
      <c r="K45" s="152"/>
      <c r="L45" s="152"/>
      <c r="M45" s="152"/>
      <c r="N45" s="152"/>
      <c r="O45" s="152"/>
      <c r="P45" s="152"/>
      <c r="Q45" s="152"/>
      <c r="R45" s="152"/>
      <c r="S45" s="152"/>
      <c r="T45" s="152"/>
      <c r="U45" s="152"/>
    </row>
    <row r="46" spans="1:166" ht="13.5" thickTop="1" x14ac:dyDescent="0.2"/>
  </sheetData>
  <mergeCells count="2">
    <mergeCell ref="A2:E2"/>
    <mergeCell ref="A4:E5"/>
  </mergeCells>
  <phoneticPr fontId="9" type="noConversion"/>
  <pageMargins left="0.75" right="0.75" top="1" bottom="1" header="0.5" footer="0.5"/>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13"/>
  <sheetViews>
    <sheetView workbookViewId="0">
      <selection activeCell="E11" sqref="E11"/>
    </sheetView>
  </sheetViews>
  <sheetFormatPr defaultRowHeight="12.75" x14ac:dyDescent="0.2"/>
  <sheetData>
    <row r="2" spans="1:2" x14ac:dyDescent="0.2">
      <c r="A2" s="1" t="s">
        <v>111</v>
      </c>
      <c r="B2" t="s">
        <v>99</v>
      </c>
    </row>
    <row r="3" spans="1:2" x14ac:dyDescent="0.2">
      <c r="A3" s="1" t="s">
        <v>112</v>
      </c>
      <c r="B3" t="s">
        <v>100</v>
      </c>
    </row>
    <row r="4" spans="1:2" x14ac:dyDescent="0.2">
      <c r="A4" t="s">
        <v>93</v>
      </c>
      <c r="B4" t="s">
        <v>101</v>
      </c>
    </row>
    <row r="5" spans="1:2" x14ac:dyDescent="0.2">
      <c r="A5" t="s">
        <v>94</v>
      </c>
      <c r="B5" t="s">
        <v>102</v>
      </c>
    </row>
    <row r="6" spans="1:2" x14ac:dyDescent="0.2">
      <c r="A6" t="s">
        <v>95</v>
      </c>
      <c r="B6" t="s">
        <v>103</v>
      </c>
    </row>
    <row r="7" spans="1:2" x14ac:dyDescent="0.2">
      <c r="A7" t="s">
        <v>96</v>
      </c>
      <c r="B7" t="s">
        <v>104</v>
      </c>
    </row>
    <row r="8" spans="1:2" x14ac:dyDescent="0.2">
      <c r="A8" t="s">
        <v>97</v>
      </c>
      <c r="B8" t="s">
        <v>105</v>
      </c>
    </row>
    <row r="9" spans="1:2" x14ac:dyDescent="0.2">
      <c r="A9" t="s">
        <v>98</v>
      </c>
      <c r="B9" t="s">
        <v>106</v>
      </c>
    </row>
    <row r="10" spans="1:2" x14ac:dyDescent="0.2">
      <c r="B10" t="s">
        <v>107</v>
      </c>
    </row>
    <row r="11" spans="1:2" x14ac:dyDescent="0.2">
      <c r="B11" t="s">
        <v>108</v>
      </c>
    </row>
    <row r="12" spans="1:2" x14ac:dyDescent="0.2">
      <c r="B12" t="s">
        <v>109</v>
      </c>
    </row>
    <row r="13" spans="1:2" x14ac:dyDescent="0.2">
      <c r="B1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1"/>
  <sheetViews>
    <sheetView workbookViewId="0">
      <selection activeCell="D3" sqref="D3"/>
    </sheetView>
  </sheetViews>
  <sheetFormatPr defaultRowHeight="12.75" x14ac:dyDescent="0.2"/>
  <cols>
    <col min="2" max="2" width="7.85546875" customWidth="1"/>
    <col min="3" max="3" width="31.7109375" customWidth="1"/>
    <col min="4" max="4" width="143" customWidth="1"/>
  </cols>
  <sheetData>
    <row r="2" spans="2:4" ht="25.5" x14ac:dyDescent="0.2">
      <c r="B2" s="178" t="s">
        <v>154</v>
      </c>
      <c r="C2" s="179" t="s">
        <v>156</v>
      </c>
      <c r="D2" s="179" t="s">
        <v>157</v>
      </c>
    </row>
    <row r="3" spans="2:4" x14ac:dyDescent="0.2">
      <c r="B3" s="70">
        <v>1</v>
      </c>
      <c r="C3" s="180" t="s">
        <v>160</v>
      </c>
      <c r="D3" s="181" t="s">
        <v>178</v>
      </c>
    </row>
    <row r="4" spans="2:4" x14ac:dyDescent="0.2">
      <c r="B4" s="70">
        <v>2</v>
      </c>
      <c r="C4" s="180" t="s">
        <v>18</v>
      </c>
      <c r="D4" s="182" t="s">
        <v>174</v>
      </c>
    </row>
    <row r="5" spans="2:4" x14ac:dyDescent="0.2">
      <c r="B5" s="70">
        <v>3</v>
      </c>
      <c r="C5" s="180" t="s">
        <v>161</v>
      </c>
      <c r="D5" s="181" t="s">
        <v>179</v>
      </c>
    </row>
    <row r="6" spans="2:4" x14ac:dyDescent="0.2">
      <c r="B6" s="70">
        <f>B5+1</f>
        <v>4</v>
      </c>
      <c r="C6" s="183" t="s">
        <v>155</v>
      </c>
      <c r="D6" s="182" t="s">
        <v>171</v>
      </c>
    </row>
    <row r="7" spans="2:4" x14ac:dyDescent="0.2">
      <c r="B7" s="70">
        <f t="shared" ref="B7:B11" si="0">B6+1</f>
        <v>5</v>
      </c>
      <c r="C7" s="180" t="s">
        <v>162</v>
      </c>
      <c r="D7" s="184" t="s">
        <v>175</v>
      </c>
    </row>
    <row r="8" spans="2:4" x14ac:dyDescent="0.2">
      <c r="B8" s="70">
        <f t="shared" si="0"/>
        <v>6</v>
      </c>
      <c r="C8" s="180" t="s">
        <v>163</v>
      </c>
      <c r="D8" s="184" t="s">
        <v>172</v>
      </c>
    </row>
    <row r="9" spans="2:4" ht="25.5" x14ac:dyDescent="0.2">
      <c r="B9" s="70">
        <f t="shared" si="0"/>
        <v>7</v>
      </c>
      <c r="C9" s="180" t="s">
        <v>164</v>
      </c>
      <c r="D9" s="182" t="s">
        <v>177</v>
      </c>
    </row>
    <row r="10" spans="2:4" x14ac:dyDescent="0.2">
      <c r="B10" s="70">
        <f t="shared" si="0"/>
        <v>8</v>
      </c>
      <c r="C10" s="183" t="s">
        <v>159</v>
      </c>
      <c r="D10" s="182" t="s">
        <v>176</v>
      </c>
    </row>
    <row r="11" spans="2:4" ht="51" x14ac:dyDescent="0.2">
      <c r="B11" s="70">
        <f t="shared" si="0"/>
        <v>9</v>
      </c>
      <c r="C11" s="180" t="s">
        <v>165</v>
      </c>
      <c r="D11" s="185" t="s">
        <v>173</v>
      </c>
    </row>
  </sheetData>
  <sheetProtection password="DA28" sheet="1" objects="1" scenarios="1"/>
  <hyperlinks>
    <hyperlink ref="C3" location="'Ulazni parametri projekta'!A1" display="'Ulazni parametri projekta'!A1" xr:uid="{00000000-0004-0000-0100-000000000000}"/>
    <hyperlink ref="C4" location="'Investicijski troškovi'!A1" display="'Investicijski troškovi'!A1" xr:uid="{00000000-0004-0000-0100-000001000000}"/>
    <hyperlink ref="C5" location="'Operativni P&amp;T'!A1" display="'Operativni P&amp;T'!A1" xr:uid="{00000000-0004-0000-0100-000002000000}"/>
    <hyperlink ref="C6" location="FNPVC!A1" display="FNPVC" xr:uid="{00000000-0004-0000-0100-000003000000}"/>
    <hyperlink ref="C7" location="'EU Doprinos'!A1" display="'EU Doprinos'!A1" xr:uid="{00000000-0004-0000-0100-000004000000}"/>
    <hyperlink ref="C8" location="'Izvori financiranja'!A1" display="'Izvori financiranja'!A1" xr:uid="{00000000-0004-0000-0100-000005000000}"/>
    <hyperlink ref="C9" location="'Financijska održivost'!A1" display="'Financijska održivost'!A1" xr:uid="{00000000-0004-0000-0100-000006000000}"/>
    <hyperlink ref="C10" location="FNPVK!A1" display="FNPVK!A1" xr:uid="{00000000-0004-0000-0100-000007000000}"/>
    <hyperlink ref="C11" location="'Ekonomska  analiza'!A1" display="'Ekonomska  analiza'!A1" xr:uid="{00000000-0004-0000-0100-000008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99"/>
  <sheetViews>
    <sheetView topLeftCell="A9" zoomScale="90" zoomScaleNormal="90" workbookViewId="0">
      <selection activeCell="B79" sqref="B79"/>
    </sheetView>
  </sheetViews>
  <sheetFormatPr defaultColWidth="9.140625" defaultRowHeight="12.75" x14ac:dyDescent="0.2"/>
  <cols>
    <col min="1" max="1" width="3.85546875" style="58" customWidth="1"/>
    <col min="2" max="2" width="42.28515625" customWidth="1"/>
    <col min="3" max="3" width="13.28515625" customWidth="1"/>
    <col min="4" max="4" width="12.7109375" customWidth="1"/>
    <col min="5" max="5" width="15.28515625" customWidth="1"/>
    <col min="6" max="6" width="14.28515625" customWidth="1"/>
    <col min="7" max="7" width="12.42578125" customWidth="1"/>
    <col min="8" max="8" width="11" customWidth="1"/>
    <col min="9" max="9" width="9.7109375" customWidth="1"/>
    <col min="25" max="25" width="11.7109375" customWidth="1"/>
  </cols>
  <sheetData>
    <row r="2" spans="1:27" ht="37.5" customHeight="1" x14ac:dyDescent="0.2">
      <c r="B2" s="370" t="s">
        <v>258</v>
      </c>
      <c r="C2" s="370"/>
    </row>
    <row r="3" spans="1:27" ht="36" x14ac:dyDescent="0.2">
      <c r="B3" s="176" t="s">
        <v>207</v>
      </c>
      <c r="C3" s="176"/>
    </row>
    <row r="4" spans="1:27" x14ac:dyDescent="0.2">
      <c r="B4" s="173" t="s">
        <v>158</v>
      </c>
      <c r="C4" s="177"/>
    </row>
    <row r="5" spans="1:27" ht="18" customHeight="1" thickBot="1" x14ac:dyDescent="0.25">
      <c r="B5" s="174"/>
      <c r="C5" s="175"/>
      <c r="D5" s="1"/>
    </row>
    <row r="6" spans="1:27" ht="29.25" customHeight="1" thickTop="1" thickBot="1" x14ac:dyDescent="0.25">
      <c r="B6" s="374" t="s">
        <v>135</v>
      </c>
      <c r="C6" s="375"/>
      <c r="D6" s="375"/>
      <c r="E6" s="376"/>
      <c r="J6" s="59"/>
    </row>
    <row r="7" spans="1:27" ht="21" customHeight="1" thickTop="1" x14ac:dyDescent="0.25">
      <c r="A7" s="216" t="s">
        <v>39</v>
      </c>
      <c r="B7" s="216" t="s">
        <v>213</v>
      </c>
      <c r="C7" s="217"/>
      <c r="D7" s="217"/>
      <c r="E7" s="217"/>
      <c r="F7" s="217"/>
      <c r="G7" s="61"/>
      <c r="H7" s="61"/>
      <c r="I7" s="61"/>
      <c r="J7" s="61"/>
      <c r="K7" s="61"/>
    </row>
    <row r="8" spans="1:27" ht="9" customHeight="1" thickBot="1" x14ac:dyDescent="0.3">
      <c r="B8" s="62"/>
      <c r="C8" s="63"/>
      <c r="D8" s="63"/>
      <c r="E8" s="63"/>
      <c r="F8" s="63"/>
      <c r="G8" s="63"/>
      <c r="H8" s="63"/>
      <c r="I8" s="63"/>
      <c r="J8" s="63"/>
      <c r="K8" s="63"/>
    </row>
    <row r="9" spans="1:27" ht="76.5" customHeight="1" thickTop="1" thickBot="1" x14ac:dyDescent="0.25">
      <c r="B9" s="367" t="s">
        <v>272</v>
      </c>
      <c r="C9" s="368"/>
      <c r="D9" s="368"/>
      <c r="E9" s="368"/>
      <c r="F9" s="368"/>
      <c r="G9" s="368"/>
      <c r="H9" s="368"/>
      <c r="I9" s="368"/>
      <c r="J9" s="368"/>
      <c r="K9" s="368"/>
      <c r="L9" s="368"/>
      <c r="M9" s="368"/>
      <c r="N9" s="368"/>
      <c r="O9" s="368"/>
      <c r="P9" s="368"/>
      <c r="Q9" s="368"/>
      <c r="R9" s="368"/>
      <c r="S9" s="368"/>
      <c r="T9" s="368"/>
      <c r="U9" s="368"/>
      <c r="V9" s="369"/>
    </row>
    <row r="10" spans="1:27" ht="23.25" customHeight="1" thickTop="1" x14ac:dyDescent="0.2">
      <c r="B10" s="219"/>
      <c r="C10" s="219"/>
      <c r="D10" s="219"/>
      <c r="E10" s="219"/>
      <c r="F10" s="64"/>
      <c r="G10" s="64"/>
      <c r="H10" s="64"/>
      <c r="I10" s="64"/>
      <c r="J10" s="64"/>
      <c r="K10" s="63"/>
    </row>
    <row r="11" spans="1:27" s="67" customFormat="1" ht="57" customHeight="1" x14ac:dyDescent="0.2">
      <c r="A11" s="65"/>
      <c r="B11" s="329" t="s">
        <v>241</v>
      </c>
      <c r="C11" s="211">
        <v>1</v>
      </c>
      <c r="D11" s="212">
        <v>2</v>
      </c>
      <c r="E11" s="212">
        <v>3</v>
      </c>
      <c r="F11" s="212">
        <v>4</v>
      </c>
      <c r="G11" s="212">
        <v>5</v>
      </c>
      <c r="H11" s="212">
        <v>6</v>
      </c>
      <c r="I11" s="212">
        <v>7</v>
      </c>
      <c r="J11" s="212">
        <v>8</v>
      </c>
      <c r="K11" s="212">
        <v>9</v>
      </c>
      <c r="L11" s="212">
        <v>10</v>
      </c>
      <c r="M11" s="212">
        <v>11</v>
      </c>
      <c r="N11" s="212">
        <v>12</v>
      </c>
      <c r="O11" s="212">
        <v>13</v>
      </c>
      <c r="P11" s="212">
        <v>14</v>
      </c>
      <c r="Q11" s="212">
        <v>15</v>
      </c>
      <c r="R11" s="212">
        <v>16</v>
      </c>
      <c r="S11" s="212">
        <v>17</v>
      </c>
      <c r="T11" s="212">
        <v>18</v>
      </c>
      <c r="U11" s="212">
        <v>19</v>
      </c>
      <c r="V11" s="212">
        <v>20</v>
      </c>
    </row>
    <row r="12" spans="1:27" s="69" customFormat="1" ht="30" customHeight="1" x14ac:dyDescent="0.2">
      <c r="A12" s="68"/>
      <c r="B12" s="208" t="s">
        <v>220</v>
      </c>
      <c r="C12" s="213" t="s">
        <v>92</v>
      </c>
      <c r="D12" s="213" t="s">
        <v>92</v>
      </c>
      <c r="E12" s="213" t="s">
        <v>92</v>
      </c>
      <c r="F12" s="213" t="s">
        <v>92</v>
      </c>
      <c r="G12" s="213" t="s">
        <v>92</v>
      </c>
      <c r="H12" s="213" t="s">
        <v>92</v>
      </c>
      <c r="I12" s="213" t="s">
        <v>92</v>
      </c>
      <c r="J12" s="213" t="s">
        <v>92</v>
      </c>
      <c r="K12" s="213" t="s">
        <v>92</v>
      </c>
      <c r="L12" s="213" t="s">
        <v>92</v>
      </c>
      <c r="M12" s="213" t="s">
        <v>92</v>
      </c>
      <c r="N12" s="213" t="s">
        <v>92</v>
      </c>
      <c r="O12" s="213" t="s">
        <v>92</v>
      </c>
      <c r="P12" s="213" t="s">
        <v>92</v>
      </c>
      <c r="Q12" s="213" t="s">
        <v>92</v>
      </c>
      <c r="R12" s="213" t="s">
        <v>92</v>
      </c>
      <c r="S12" s="213" t="s">
        <v>92</v>
      </c>
      <c r="T12" s="213" t="s">
        <v>92</v>
      </c>
      <c r="U12" s="213" t="s">
        <v>92</v>
      </c>
      <c r="V12" s="213" t="s">
        <v>92</v>
      </c>
      <c r="W12"/>
      <c r="X12"/>
      <c r="Y12"/>
      <c r="Z12"/>
      <c r="AA12"/>
    </row>
    <row r="13" spans="1:27" ht="26.25" customHeight="1" x14ac:dyDescent="0.2">
      <c r="B13" s="209" t="s">
        <v>214</v>
      </c>
      <c r="C13" s="42"/>
      <c r="D13" s="42"/>
      <c r="E13" s="42"/>
      <c r="F13" s="42"/>
      <c r="G13" s="42"/>
      <c r="H13" s="42"/>
      <c r="I13" s="42"/>
      <c r="J13" s="42"/>
      <c r="K13" s="42"/>
      <c r="L13" s="42"/>
      <c r="M13" s="42"/>
      <c r="N13" s="42"/>
      <c r="O13" s="42"/>
      <c r="P13" s="42"/>
      <c r="Q13" s="42"/>
      <c r="R13" s="42"/>
      <c r="S13" s="42"/>
      <c r="T13" s="42"/>
      <c r="U13" s="42"/>
      <c r="V13" s="42"/>
    </row>
    <row r="14" spans="1:27" ht="19.5" customHeight="1" x14ac:dyDescent="0.2">
      <c r="B14" s="158" t="s">
        <v>63</v>
      </c>
      <c r="C14" s="42"/>
      <c r="D14" s="42"/>
      <c r="E14" s="42"/>
      <c r="F14" s="42"/>
      <c r="G14" s="42"/>
      <c r="H14" s="42"/>
      <c r="I14" s="42"/>
      <c r="J14" s="42"/>
      <c r="K14" s="42"/>
      <c r="L14" s="42"/>
      <c r="M14" s="42"/>
      <c r="N14" s="42"/>
      <c r="O14" s="42"/>
      <c r="P14" s="42"/>
      <c r="Q14" s="42"/>
      <c r="R14" s="42"/>
      <c r="S14" s="42"/>
      <c r="T14" s="42"/>
      <c r="U14" s="42"/>
      <c r="V14" s="42"/>
    </row>
    <row r="15" spans="1:27" ht="19.5" customHeight="1" x14ac:dyDescent="0.2">
      <c r="B15" s="59" t="s">
        <v>62</v>
      </c>
      <c r="C15" s="42"/>
      <c r="D15" s="42"/>
      <c r="E15" s="42"/>
      <c r="F15" s="42"/>
      <c r="G15" s="42"/>
      <c r="H15" s="42"/>
      <c r="I15" s="42"/>
      <c r="J15" s="42"/>
      <c r="K15" s="42"/>
      <c r="L15" s="42"/>
      <c r="M15" s="42"/>
      <c r="N15" s="42"/>
      <c r="O15" s="42"/>
      <c r="P15" s="42"/>
      <c r="Q15" s="42"/>
      <c r="R15" s="42"/>
      <c r="S15" s="42"/>
      <c r="T15" s="42"/>
      <c r="U15" s="42"/>
      <c r="V15" s="42"/>
    </row>
    <row r="16" spans="1:27" ht="19.5" customHeight="1" x14ac:dyDescent="0.2">
      <c r="B16" s="159" t="s">
        <v>45</v>
      </c>
      <c r="C16" s="42"/>
      <c r="D16" s="42"/>
      <c r="E16" s="42"/>
      <c r="F16" s="42"/>
      <c r="G16" s="42"/>
      <c r="H16" s="42"/>
      <c r="I16" s="42"/>
      <c r="J16" s="42"/>
      <c r="K16" s="42"/>
      <c r="L16" s="42"/>
      <c r="M16" s="42"/>
      <c r="N16" s="42"/>
      <c r="O16" s="42"/>
      <c r="P16" s="42"/>
      <c r="Q16" s="42"/>
      <c r="R16" s="42"/>
      <c r="S16" s="42"/>
      <c r="T16" s="42"/>
      <c r="U16" s="42"/>
      <c r="V16" s="42"/>
    </row>
    <row r="17" spans="1:22" ht="19.5" customHeight="1" x14ac:dyDescent="0.2">
      <c r="B17" s="159" t="s">
        <v>180</v>
      </c>
      <c r="C17" s="42"/>
      <c r="D17" s="42"/>
      <c r="E17" s="42"/>
      <c r="F17" s="42"/>
      <c r="G17" s="42"/>
      <c r="H17" s="42"/>
      <c r="I17" s="42"/>
      <c r="J17" s="42"/>
      <c r="K17" s="42"/>
      <c r="L17" s="42"/>
      <c r="M17" s="42"/>
      <c r="N17" s="42"/>
      <c r="O17" s="42"/>
      <c r="P17" s="42"/>
      <c r="Q17" s="42"/>
      <c r="R17" s="42"/>
      <c r="S17" s="42"/>
      <c r="T17" s="42"/>
      <c r="U17" s="42"/>
      <c r="V17" s="42"/>
    </row>
    <row r="18" spans="1:22" ht="22.5" customHeight="1" x14ac:dyDescent="0.2">
      <c r="B18" s="71" t="s">
        <v>44</v>
      </c>
      <c r="C18" s="320">
        <f>SUM(C13:C17)</f>
        <v>0</v>
      </c>
      <c r="D18" s="320">
        <f>SUM(D13:D17)</f>
        <v>0</v>
      </c>
      <c r="E18" s="320">
        <f t="shared" ref="E18:U18" si="0">SUM(E13:E17)</f>
        <v>0</v>
      </c>
      <c r="F18" s="320">
        <f t="shared" si="0"/>
        <v>0</v>
      </c>
      <c r="G18" s="320">
        <f t="shared" si="0"/>
        <v>0</v>
      </c>
      <c r="H18" s="320">
        <f t="shared" si="0"/>
        <v>0</v>
      </c>
      <c r="I18" s="320">
        <f t="shared" si="0"/>
        <v>0</v>
      </c>
      <c r="J18" s="320">
        <f t="shared" si="0"/>
        <v>0</v>
      </c>
      <c r="K18" s="320">
        <f t="shared" si="0"/>
        <v>0</v>
      </c>
      <c r="L18" s="320">
        <f t="shared" si="0"/>
        <v>0</v>
      </c>
      <c r="M18" s="320">
        <f t="shared" si="0"/>
        <v>0</v>
      </c>
      <c r="N18" s="320">
        <f t="shared" si="0"/>
        <v>0</v>
      </c>
      <c r="O18" s="320">
        <f t="shared" si="0"/>
        <v>0</v>
      </c>
      <c r="P18" s="320">
        <f t="shared" si="0"/>
        <v>0</v>
      </c>
      <c r="Q18" s="320">
        <f t="shared" si="0"/>
        <v>0</v>
      </c>
      <c r="R18" s="320">
        <f t="shared" si="0"/>
        <v>0</v>
      </c>
      <c r="S18" s="320">
        <f t="shared" si="0"/>
        <v>0</v>
      </c>
      <c r="T18" s="320">
        <f t="shared" si="0"/>
        <v>0</v>
      </c>
      <c r="U18" s="320">
        <f t="shared" si="0"/>
        <v>0</v>
      </c>
      <c r="V18" s="320">
        <f t="shared" ref="V18" si="1">SUM(V13:V17)</f>
        <v>0</v>
      </c>
    </row>
    <row r="19" spans="1:22" ht="9" customHeight="1" x14ac:dyDescent="0.25">
      <c r="B19" s="62"/>
      <c r="C19" s="371"/>
      <c r="D19" s="372"/>
      <c r="E19" s="372"/>
      <c r="F19" s="372"/>
      <c r="G19" s="372"/>
      <c r="H19" s="372"/>
      <c r="I19" s="372"/>
      <c r="J19" s="372"/>
      <c r="K19" s="373"/>
    </row>
    <row r="20" spans="1:22" ht="21" customHeight="1" x14ac:dyDescent="0.25">
      <c r="A20" s="218" t="s">
        <v>40</v>
      </c>
      <c r="B20" s="216" t="s">
        <v>168</v>
      </c>
      <c r="C20" s="217"/>
      <c r="D20" s="61"/>
      <c r="E20" s="61"/>
      <c r="F20" s="61"/>
      <c r="G20" s="61"/>
      <c r="H20" s="61"/>
      <c r="I20" s="61"/>
      <c r="J20" s="61"/>
      <c r="K20" s="61"/>
    </row>
    <row r="21" spans="1:22" ht="9" customHeight="1" thickBot="1" x14ac:dyDescent="0.3">
      <c r="B21" s="62"/>
      <c r="C21" s="63"/>
      <c r="D21" s="63"/>
      <c r="E21" s="63"/>
      <c r="F21" s="63"/>
      <c r="G21" s="63"/>
      <c r="H21" s="63"/>
      <c r="I21" s="63"/>
      <c r="J21" s="63"/>
      <c r="K21" s="63"/>
    </row>
    <row r="22" spans="1:22" ht="51.75" customHeight="1" thickTop="1" thickBot="1" x14ac:dyDescent="0.25">
      <c r="B22" s="364" t="s">
        <v>222</v>
      </c>
      <c r="C22" s="365"/>
      <c r="D22" s="365"/>
      <c r="E22" s="365"/>
      <c r="F22" s="365"/>
      <c r="G22" s="365"/>
      <c r="H22" s="365"/>
      <c r="I22" s="365"/>
      <c r="J22" s="366"/>
      <c r="K22" s="63"/>
    </row>
    <row r="23" spans="1:22" ht="9" customHeight="1" thickTop="1" x14ac:dyDescent="0.25">
      <c r="B23" s="62"/>
      <c r="C23" s="64"/>
      <c r="D23" s="64"/>
      <c r="E23" s="64"/>
      <c r="F23" s="63"/>
      <c r="G23" s="63"/>
      <c r="H23" s="63"/>
      <c r="I23" s="63"/>
      <c r="J23" s="63"/>
      <c r="K23" s="63"/>
    </row>
    <row r="24" spans="1:22" ht="31.5" customHeight="1" x14ac:dyDescent="0.2">
      <c r="B24" s="66" t="s">
        <v>50</v>
      </c>
      <c r="C24" s="213" t="s">
        <v>51</v>
      </c>
      <c r="D24" s="208" t="s">
        <v>227</v>
      </c>
      <c r="E24" s="208" t="s">
        <v>226</v>
      </c>
    </row>
    <row r="25" spans="1:22" ht="24" customHeight="1" x14ac:dyDescent="0.2">
      <c r="B25" s="160" t="s">
        <v>52</v>
      </c>
      <c r="C25" s="43"/>
      <c r="D25" s="189"/>
      <c r="E25" s="3">
        <f>C25*D25</f>
        <v>0</v>
      </c>
    </row>
    <row r="26" spans="1:22" ht="24" customHeight="1" x14ac:dyDescent="0.2">
      <c r="B26" s="160" t="s">
        <v>183</v>
      </c>
      <c r="C26" s="43"/>
      <c r="D26" s="189"/>
      <c r="E26" s="3">
        <f t="shared" ref="E26:E31" si="2">C26*D26</f>
        <v>0</v>
      </c>
    </row>
    <row r="27" spans="1:22" ht="24" customHeight="1" x14ac:dyDescent="0.2">
      <c r="B27" s="160" t="s">
        <v>182</v>
      </c>
      <c r="C27" s="43"/>
      <c r="D27" s="189"/>
      <c r="E27" s="3">
        <f t="shared" si="2"/>
        <v>0</v>
      </c>
    </row>
    <row r="28" spans="1:22" ht="24" customHeight="1" x14ac:dyDescent="0.2">
      <c r="B28" s="160" t="s">
        <v>53</v>
      </c>
      <c r="C28" s="43"/>
      <c r="D28" s="189"/>
      <c r="E28" s="3">
        <f t="shared" si="2"/>
        <v>0</v>
      </c>
    </row>
    <row r="29" spans="1:22" ht="24" customHeight="1" x14ac:dyDescent="0.2">
      <c r="B29" s="160" t="s">
        <v>54</v>
      </c>
      <c r="C29" s="43"/>
      <c r="D29" s="189"/>
      <c r="E29" s="3">
        <f t="shared" si="2"/>
        <v>0</v>
      </c>
    </row>
    <row r="30" spans="1:22" ht="24" customHeight="1" x14ac:dyDescent="0.2">
      <c r="B30" s="160" t="s">
        <v>184</v>
      </c>
      <c r="C30" s="43"/>
      <c r="D30" s="189"/>
      <c r="E30" s="3">
        <f t="shared" si="2"/>
        <v>0</v>
      </c>
    </row>
    <row r="31" spans="1:22" ht="24" customHeight="1" x14ac:dyDescent="0.2">
      <c r="B31" s="160" t="s">
        <v>152</v>
      </c>
      <c r="C31" s="43"/>
      <c r="D31" s="189"/>
      <c r="E31" s="3">
        <f t="shared" si="2"/>
        <v>0</v>
      </c>
    </row>
    <row r="32" spans="1:22" ht="24" customHeight="1" x14ac:dyDescent="0.2">
      <c r="B32" s="2" t="s">
        <v>153</v>
      </c>
      <c r="C32" s="2"/>
      <c r="D32" s="4"/>
      <c r="E32" s="317">
        <f>SUM(E25:E31)</f>
        <v>0</v>
      </c>
    </row>
    <row r="33" spans="1:11" ht="9" customHeight="1" x14ac:dyDescent="0.2">
      <c r="B33" s="72"/>
      <c r="C33" s="73"/>
      <c r="D33" s="73"/>
      <c r="E33" s="37"/>
    </row>
    <row r="34" spans="1:11" ht="24" customHeight="1" x14ac:dyDescent="0.25">
      <c r="A34" s="218" t="s">
        <v>41</v>
      </c>
      <c r="B34" s="216" t="s">
        <v>144</v>
      </c>
      <c r="C34" s="217"/>
      <c r="K34" s="61"/>
    </row>
    <row r="35" spans="1:11" ht="9" customHeight="1" thickBot="1" x14ac:dyDescent="0.3">
      <c r="B35" s="62"/>
      <c r="C35" s="63"/>
      <c r="D35" s="63"/>
      <c r="E35" s="63"/>
      <c r="F35" s="63"/>
      <c r="G35" s="63"/>
      <c r="H35" s="63"/>
      <c r="I35" s="63"/>
      <c r="J35" s="63"/>
      <c r="K35" s="63"/>
    </row>
    <row r="36" spans="1:11" ht="52.5" customHeight="1" thickTop="1" thickBot="1" x14ac:dyDescent="0.25">
      <c r="B36" s="364" t="s">
        <v>181</v>
      </c>
      <c r="C36" s="365"/>
      <c r="D36" s="365"/>
      <c r="E36" s="365"/>
      <c r="F36" s="365"/>
      <c r="G36" s="366"/>
      <c r="H36" s="63"/>
      <c r="I36" s="63"/>
      <c r="J36" s="63"/>
      <c r="K36" s="63"/>
    </row>
    <row r="37" spans="1:11" ht="9" customHeight="1" thickTop="1" x14ac:dyDescent="0.25">
      <c r="B37" s="62"/>
      <c r="C37" s="64"/>
      <c r="D37" s="64"/>
      <c r="E37" s="64"/>
      <c r="F37" s="63"/>
      <c r="G37" s="63"/>
      <c r="H37" s="63"/>
      <c r="I37" s="63"/>
      <c r="J37" s="63"/>
      <c r="K37" s="63"/>
    </row>
    <row r="38" spans="1:11" ht="30.75" customHeight="1" x14ac:dyDescent="0.2">
      <c r="B38" s="74" t="s">
        <v>50</v>
      </c>
      <c r="C38" s="74" t="s">
        <v>55</v>
      </c>
      <c r="D38" s="81" t="s">
        <v>227</v>
      </c>
      <c r="E38" s="156" t="s">
        <v>226</v>
      </c>
    </row>
    <row r="39" spans="1:11" ht="24" customHeight="1" x14ac:dyDescent="0.2">
      <c r="B39" s="161" t="s">
        <v>56</v>
      </c>
      <c r="C39" s="42"/>
      <c r="D39" s="189"/>
      <c r="E39" s="3">
        <f>C39*D39</f>
        <v>0</v>
      </c>
    </row>
    <row r="40" spans="1:11" ht="24" customHeight="1" x14ac:dyDescent="0.2">
      <c r="B40" s="161" t="s">
        <v>65</v>
      </c>
      <c r="C40" s="43"/>
      <c r="D40" s="288"/>
      <c r="E40" s="3">
        <f>C40*D40</f>
        <v>0</v>
      </c>
    </row>
    <row r="41" spans="1:11" ht="36.75" customHeight="1" x14ac:dyDescent="0.2">
      <c r="B41" s="161" t="s">
        <v>57</v>
      </c>
      <c r="C41" s="43"/>
      <c r="D41" s="288"/>
      <c r="E41" s="3">
        <f>C41*D41</f>
        <v>0</v>
      </c>
    </row>
    <row r="42" spans="1:11" ht="39.75" customHeight="1" x14ac:dyDescent="0.2">
      <c r="B42" s="162" t="s">
        <v>84</v>
      </c>
      <c r="C42" s="42"/>
      <c r="D42" s="189"/>
      <c r="E42" s="3">
        <f>C42*D42</f>
        <v>0</v>
      </c>
    </row>
    <row r="43" spans="1:11" ht="36.75" customHeight="1" x14ac:dyDescent="0.2">
      <c r="B43" s="161" t="s">
        <v>58</v>
      </c>
      <c r="C43" s="42"/>
      <c r="D43" s="189"/>
      <c r="E43" s="3">
        <f>C43*D43</f>
        <v>0</v>
      </c>
    </row>
    <row r="44" spans="1:11" ht="50.25" customHeight="1" x14ac:dyDescent="0.2">
      <c r="B44" s="163" t="s">
        <v>143</v>
      </c>
      <c r="C44" s="318"/>
      <c r="D44" s="319"/>
      <c r="E44" s="42"/>
    </row>
    <row r="45" spans="1:11" ht="27" customHeight="1" x14ac:dyDescent="0.2">
      <c r="B45" s="2" t="s">
        <v>169</v>
      </c>
      <c r="C45" s="2"/>
      <c r="D45" s="4"/>
      <c r="E45" s="317">
        <f>SUM(E39:E44)</f>
        <v>0</v>
      </c>
    </row>
    <row r="46" spans="1:11" ht="9" customHeight="1" x14ac:dyDescent="0.2">
      <c r="B46" s="73"/>
      <c r="C46" s="73"/>
      <c r="D46" s="73"/>
      <c r="E46" s="37"/>
    </row>
    <row r="47" spans="1:11" ht="21" customHeight="1" x14ac:dyDescent="0.25">
      <c r="A47" s="218" t="s">
        <v>46</v>
      </c>
      <c r="B47" s="216" t="s">
        <v>79</v>
      </c>
      <c r="C47" s="61"/>
      <c r="D47" s="61"/>
      <c r="E47" s="61"/>
      <c r="F47" s="61"/>
      <c r="G47" s="61"/>
      <c r="H47" s="61"/>
      <c r="I47" s="61"/>
      <c r="J47" s="61"/>
      <c r="K47" s="61"/>
    </row>
    <row r="48" spans="1:11" ht="9" customHeight="1" thickBot="1" x14ac:dyDescent="0.3">
      <c r="B48" s="62"/>
      <c r="C48" s="63"/>
      <c r="D48" s="63"/>
      <c r="E48" s="63"/>
      <c r="F48" s="63"/>
      <c r="G48" s="63"/>
      <c r="H48" s="63"/>
      <c r="I48" s="63"/>
      <c r="J48" s="63"/>
      <c r="K48" s="63"/>
    </row>
    <row r="49" spans="1:11" ht="63.75" customHeight="1" thickTop="1" thickBot="1" x14ac:dyDescent="0.25">
      <c r="B49" s="364" t="s">
        <v>185</v>
      </c>
      <c r="C49" s="365"/>
      <c r="D49" s="365"/>
      <c r="E49" s="365"/>
      <c r="F49" s="365"/>
      <c r="G49" s="366"/>
      <c r="H49" s="63"/>
      <c r="I49" s="63"/>
      <c r="J49" s="63"/>
      <c r="K49" s="63"/>
    </row>
    <row r="50" spans="1:11" ht="9" customHeight="1" thickTop="1" x14ac:dyDescent="0.25">
      <c r="B50" s="62"/>
      <c r="C50" s="63"/>
      <c r="D50" s="63"/>
      <c r="E50" s="63"/>
      <c r="F50" s="63"/>
      <c r="G50" s="63"/>
      <c r="H50" s="63"/>
      <c r="I50" s="63"/>
      <c r="J50" s="63"/>
      <c r="K50" s="63"/>
    </row>
    <row r="51" spans="1:11" ht="20.25" customHeight="1" x14ac:dyDescent="0.25">
      <c r="A51" s="58" t="s">
        <v>139</v>
      </c>
      <c r="B51" s="210" t="s">
        <v>136</v>
      </c>
      <c r="C51" s="215"/>
      <c r="D51" s="75"/>
      <c r="E51" s="75"/>
      <c r="F51" s="75"/>
      <c r="G51" s="75"/>
      <c r="H51" s="62"/>
      <c r="I51" s="62"/>
      <c r="J51" s="62"/>
      <c r="K51" s="62"/>
    </row>
    <row r="52" spans="1:11" ht="9" customHeight="1" x14ac:dyDescent="0.25">
      <c r="B52" s="62"/>
      <c r="D52" s="76"/>
      <c r="E52" s="76"/>
      <c r="F52" s="76"/>
      <c r="G52" s="377"/>
      <c r="H52" s="378"/>
      <c r="I52" s="378"/>
      <c r="J52" s="378"/>
      <c r="K52" s="379"/>
    </row>
    <row r="53" spans="1:11" ht="36.75" customHeight="1" x14ac:dyDescent="0.2">
      <c r="B53" s="66" t="s">
        <v>127</v>
      </c>
      <c r="C53" s="74" t="s">
        <v>130</v>
      </c>
      <c r="D53" s="74" t="s">
        <v>131</v>
      </c>
      <c r="E53" s="74" t="s">
        <v>132</v>
      </c>
      <c r="F53" s="74" t="s">
        <v>133</v>
      </c>
      <c r="G53" s="77"/>
    </row>
    <row r="54" spans="1:11" ht="24" customHeight="1" x14ac:dyDescent="0.2">
      <c r="B54" s="70" t="s">
        <v>48</v>
      </c>
      <c r="C54" s="78" t="s">
        <v>86</v>
      </c>
      <c r="D54" s="43"/>
      <c r="E54" s="43"/>
      <c r="F54" s="293"/>
    </row>
    <row r="55" spans="1:11" ht="24" customHeight="1" x14ac:dyDescent="0.2">
      <c r="B55" s="70" t="s">
        <v>49</v>
      </c>
      <c r="C55" s="78" t="s">
        <v>64</v>
      </c>
      <c r="D55" s="43"/>
      <c r="E55" s="43"/>
      <c r="F55" s="293"/>
    </row>
    <row r="56" spans="1:11" ht="24" customHeight="1" x14ac:dyDescent="0.2">
      <c r="B56" s="2" t="s">
        <v>244</v>
      </c>
      <c r="C56" s="2"/>
      <c r="D56" s="317">
        <f>SUM(D54:D55)</f>
        <v>0</v>
      </c>
      <c r="E56" s="317">
        <f>SUM(E54:E55)</f>
        <v>0</v>
      </c>
      <c r="F56" s="317">
        <f>SUM(F54:F55)</f>
        <v>0</v>
      </c>
    </row>
    <row r="57" spans="1:11" ht="9" customHeight="1" x14ac:dyDescent="0.25">
      <c r="B57" s="62"/>
      <c r="C57" s="63"/>
      <c r="D57" s="63"/>
      <c r="E57" s="63"/>
      <c r="F57" s="63"/>
      <c r="G57" s="63"/>
      <c r="H57" s="63"/>
      <c r="I57" s="63"/>
      <c r="J57" s="63"/>
      <c r="K57" s="63"/>
    </row>
    <row r="58" spans="1:11" ht="9" customHeight="1" x14ac:dyDescent="0.25">
      <c r="B58" s="62"/>
      <c r="C58" s="63"/>
      <c r="D58" s="63"/>
      <c r="E58" s="63"/>
      <c r="F58" s="63"/>
      <c r="G58" s="63"/>
      <c r="H58" s="63"/>
      <c r="I58" s="63"/>
      <c r="J58" s="63"/>
      <c r="K58" s="63"/>
    </row>
    <row r="59" spans="1:11" ht="16.5" customHeight="1" x14ac:dyDescent="0.2">
      <c r="A59" s="58" t="s">
        <v>140</v>
      </c>
      <c r="B59" s="60" t="s">
        <v>246</v>
      </c>
      <c r="C59" s="77"/>
      <c r="D59" s="77"/>
      <c r="E59" s="77"/>
    </row>
    <row r="60" spans="1:11" ht="9" customHeight="1" x14ac:dyDescent="0.2">
      <c r="B60" s="79"/>
      <c r="C60" s="77"/>
      <c r="D60" s="77"/>
      <c r="E60" s="77"/>
    </row>
    <row r="61" spans="1:11" ht="55.5" customHeight="1" x14ac:dyDescent="0.2">
      <c r="B61" s="74" t="s">
        <v>126</v>
      </c>
      <c r="C61" s="74" t="s">
        <v>128</v>
      </c>
      <c r="D61" s="74" t="s">
        <v>129</v>
      </c>
      <c r="E61" s="157" t="s">
        <v>215</v>
      </c>
      <c r="F61" s="81" t="s">
        <v>248</v>
      </c>
    </row>
    <row r="62" spans="1:11" ht="24" customHeight="1" x14ac:dyDescent="0.2">
      <c r="B62" s="70" t="s">
        <v>48</v>
      </c>
      <c r="C62" s="78" t="s">
        <v>86</v>
      </c>
      <c r="D62" s="315">
        <f>D54+E54+F54</f>
        <v>0</v>
      </c>
      <c r="E62" s="43"/>
      <c r="F62" s="321">
        <f>D62*E62</f>
        <v>0</v>
      </c>
    </row>
    <row r="63" spans="1:11" ht="24" customHeight="1" x14ac:dyDescent="0.2">
      <c r="B63" s="70" t="s">
        <v>60</v>
      </c>
      <c r="C63" s="78" t="s">
        <v>64</v>
      </c>
      <c r="D63" s="315">
        <f>D55+E55+F55</f>
        <v>0</v>
      </c>
      <c r="E63" s="43"/>
      <c r="F63" s="321">
        <f>D63*E63</f>
        <v>0</v>
      </c>
    </row>
    <row r="64" spans="1:11" ht="24" customHeight="1" x14ac:dyDescent="0.2">
      <c r="B64" s="80" t="s">
        <v>44</v>
      </c>
      <c r="C64" s="80"/>
      <c r="D64" s="316">
        <f>SUM(D62:D63)</f>
        <v>0</v>
      </c>
      <c r="E64" s="294"/>
      <c r="F64" s="322">
        <f>SUM(F62:F63)</f>
        <v>0</v>
      </c>
    </row>
    <row r="65" spans="1:11" ht="9" customHeight="1" x14ac:dyDescent="0.25">
      <c r="B65" s="62"/>
      <c r="C65" s="63"/>
      <c r="D65" s="63"/>
      <c r="E65" s="63"/>
      <c r="F65" s="63"/>
      <c r="G65" s="63"/>
      <c r="H65" s="63"/>
      <c r="I65" s="63"/>
      <c r="J65" s="63"/>
      <c r="K65" s="63"/>
    </row>
    <row r="66" spans="1:11" ht="16.5" customHeight="1" x14ac:dyDescent="0.2">
      <c r="A66" s="58" t="s">
        <v>141</v>
      </c>
      <c r="B66" s="60" t="s">
        <v>137</v>
      </c>
      <c r="C66" s="63"/>
      <c r="D66" s="63"/>
      <c r="G66" s="63"/>
      <c r="H66" s="63"/>
      <c r="I66" s="63"/>
      <c r="J66" s="63"/>
      <c r="K66" s="63"/>
    </row>
    <row r="67" spans="1:11" ht="9" customHeight="1" x14ac:dyDescent="0.25">
      <c r="B67" s="62"/>
      <c r="C67" s="63"/>
      <c r="D67" s="63"/>
      <c r="G67" s="63"/>
      <c r="H67" s="63"/>
      <c r="I67" s="63"/>
      <c r="J67" s="63"/>
      <c r="K67" s="63"/>
    </row>
    <row r="68" spans="1:11" ht="38.25" x14ac:dyDescent="0.2">
      <c r="B68" s="81" t="s">
        <v>138</v>
      </c>
      <c r="C68" s="81" t="s">
        <v>186</v>
      </c>
      <c r="D68" s="81" t="s">
        <v>187</v>
      </c>
      <c r="E68" s="81" t="s">
        <v>216</v>
      </c>
    </row>
    <row r="69" spans="1:11" ht="24" customHeight="1" x14ac:dyDescent="0.2">
      <c r="B69" s="82" t="s">
        <v>80</v>
      </c>
      <c r="C69" s="43"/>
      <c r="D69" s="43"/>
      <c r="E69" s="43"/>
    </row>
    <row r="70" spans="1:11" ht="26.25" customHeight="1" x14ac:dyDescent="0.2">
      <c r="B70" s="163" t="s">
        <v>223</v>
      </c>
      <c r="C70" s="186"/>
      <c r="D70" s="186"/>
      <c r="E70" s="43"/>
    </row>
    <row r="71" spans="1:11" ht="24" customHeight="1" x14ac:dyDescent="0.2">
      <c r="B71" s="82" t="s">
        <v>81</v>
      </c>
      <c r="C71" s="186"/>
      <c r="D71" s="186"/>
      <c r="E71" s="44"/>
    </row>
    <row r="72" spans="1:11" ht="24" customHeight="1" x14ac:dyDescent="0.2">
      <c r="B72" s="82" t="s">
        <v>82</v>
      </c>
      <c r="C72" s="187"/>
      <c r="D72" s="187"/>
      <c r="E72" s="44"/>
    </row>
    <row r="73" spans="1:11" ht="24" customHeight="1" x14ac:dyDescent="0.2">
      <c r="B73" s="82" t="s">
        <v>83</v>
      </c>
      <c r="C73" s="188"/>
      <c r="D73" s="188"/>
      <c r="E73" s="44"/>
      <c r="F73" s="83"/>
    </row>
    <row r="74" spans="1:11" ht="9" customHeight="1" x14ac:dyDescent="0.2">
      <c r="A74"/>
    </row>
    <row r="75" spans="1:11" ht="21" customHeight="1" x14ac:dyDescent="0.25">
      <c r="A75" s="218" t="s">
        <v>47</v>
      </c>
      <c r="B75" s="216" t="s">
        <v>218</v>
      </c>
      <c r="C75" s="217"/>
      <c r="D75" s="217"/>
      <c r="E75" s="217"/>
      <c r="F75" s="217"/>
      <c r="G75" s="217"/>
      <c r="H75" s="61"/>
      <c r="I75" s="61"/>
      <c r="J75" s="61"/>
      <c r="K75" s="61"/>
    </row>
    <row r="76" spans="1:11" ht="9" customHeight="1" thickBot="1" x14ac:dyDescent="0.3">
      <c r="B76" s="62"/>
      <c r="C76" s="63"/>
      <c r="D76" s="63"/>
      <c r="E76" s="63"/>
      <c r="F76" s="63"/>
      <c r="G76" s="63"/>
      <c r="H76" s="63"/>
      <c r="I76" s="63"/>
      <c r="J76" s="63"/>
      <c r="K76" s="63"/>
    </row>
    <row r="77" spans="1:11" ht="60" customHeight="1" thickTop="1" thickBot="1" x14ac:dyDescent="0.25">
      <c r="B77" s="364" t="s">
        <v>254</v>
      </c>
      <c r="C77" s="365"/>
      <c r="D77" s="365"/>
      <c r="E77" s="365"/>
      <c r="F77" s="365"/>
      <c r="G77" s="365"/>
      <c r="H77" s="365"/>
      <c r="I77" s="366"/>
      <c r="J77" s="63"/>
      <c r="K77" s="63"/>
    </row>
    <row r="78" spans="1:11" ht="9" customHeight="1" thickTop="1" x14ac:dyDescent="0.25">
      <c r="B78" s="62"/>
      <c r="C78" s="64"/>
      <c r="D78" s="64"/>
      <c r="E78" s="64"/>
      <c r="F78" s="64"/>
      <c r="G78" s="64"/>
      <c r="H78" s="63"/>
      <c r="I78" s="63"/>
      <c r="J78" s="63"/>
      <c r="K78" s="63"/>
    </row>
    <row r="79" spans="1:11" s="84" customFormat="1" ht="63.75" customHeight="1" x14ac:dyDescent="0.2">
      <c r="A79" s="68"/>
      <c r="B79" s="81" t="s">
        <v>217</v>
      </c>
      <c r="C79" s="202"/>
      <c r="D79" s="81" t="s">
        <v>212</v>
      </c>
      <c r="E79" s="81"/>
      <c r="F79" s="81" t="s">
        <v>219</v>
      </c>
      <c r="G79" s="202"/>
    </row>
    <row r="80" spans="1:11" ht="18.75" customHeight="1" x14ac:dyDescent="0.2">
      <c r="B80" s="160" t="s">
        <v>190</v>
      </c>
      <c r="C80" s="204"/>
      <c r="D80" s="295"/>
      <c r="E80" s="203"/>
      <c r="F80" s="280"/>
      <c r="G80" s="203"/>
    </row>
    <row r="81" spans="1:7" ht="18.75" customHeight="1" x14ac:dyDescent="0.2">
      <c r="B81" s="160" t="s">
        <v>61</v>
      </c>
      <c r="C81" s="204"/>
      <c r="D81" s="295"/>
      <c r="E81" s="203"/>
      <c r="F81" s="280"/>
      <c r="G81" s="203"/>
    </row>
    <row r="82" spans="1:7" ht="18.75" customHeight="1" x14ac:dyDescent="0.2">
      <c r="B82" s="160" t="s">
        <v>42</v>
      </c>
      <c r="C82" s="204"/>
      <c r="D82" s="295"/>
      <c r="E82" s="203"/>
      <c r="F82" s="280"/>
      <c r="G82" s="203"/>
    </row>
    <row r="83" spans="1:7" ht="18.75" customHeight="1" x14ac:dyDescent="0.2">
      <c r="B83" s="160" t="s">
        <v>43</v>
      </c>
      <c r="C83" s="204"/>
      <c r="D83" s="295"/>
      <c r="E83" s="203"/>
      <c r="F83" s="280"/>
      <c r="G83" s="203"/>
    </row>
    <row r="84" spans="1:7" ht="18.75" customHeight="1" x14ac:dyDescent="0.2">
      <c r="B84" s="160" t="s">
        <v>180</v>
      </c>
      <c r="C84" s="204"/>
      <c r="D84" s="295"/>
      <c r="E84" s="203"/>
      <c r="F84" s="280"/>
      <c r="G84" s="203"/>
    </row>
    <row r="85" spans="1:7" ht="24" customHeight="1" x14ac:dyDescent="0.2">
      <c r="B85" s="205"/>
      <c r="C85" s="203"/>
      <c r="D85" s="206"/>
      <c r="E85" s="203"/>
      <c r="F85" s="207"/>
      <c r="G85" s="203"/>
    </row>
    <row r="86" spans="1:7" ht="12.75" customHeight="1" x14ac:dyDescent="0.2">
      <c r="A86"/>
    </row>
    <row r="87" spans="1:7" ht="24" customHeight="1" x14ac:dyDescent="0.2"/>
    <row r="88" spans="1:7" ht="24" customHeight="1" x14ac:dyDescent="0.2"/>
    <row r="89" spans="1:7" ht="24" customHeight="1" x14ac:dyDescent="0.2"/>
    <row r="90" spans="1:7" ht="24" customHeight="1" x14ac:dyDescent="0.2"/>
    <row r="91" spans="1:7" ht="24" customHeight="1" x14ac:dyDescent="0.2"/>
    <row r="92" spans="1:7" ht="24" customHeight="1" x14ac:dyDescent="0.2"/>
    <row r="93" spans="1:7" ht="24" customHeight="1" x14ac:dyDescent="0.2"/>
    <row r="94" spans="1:7" ht="24" customHeight="1" x14ac:dyDescent="0.2"/>
    <row r="95" spans="1:7" ht="24" customHeight="1" x14ac:dyDescent="0.2"/>
    <row r="96" spans="1:7" ht="24" customHeight="1" x14ac:dyDescent="0.2"/>
    <row r="97" ht="24" customHeight="1" x14ac:dyDescent="0.2"/>
    <row r="98" ht="24" customHeight="1" x14ac:dyDescent="0.2"/>
    <row r="99" ht="24" customHeight="1" x14ac:dyDescent="0.2"/>
  </sheetData>
  <dataConsolidate/>
  <mergeCells count="9">
    <mergeCell ref="B77:I77"/>
    <mergeCell ref="B9:V9"/>
    <mergeCell ref="B2:C2"/>
    <mergeCell ref="C19:K19"/>
    <mergeCell ref="B6:E6"/>
    <mergeCell ref="G52:K52"/>
    <mergeCell ref="B36:G36"/>
    <mergeCell ref="B49:G49"/>
    <mergeCell ref="B22:J22"/>
  </mergeCells>
  <conditionalFormatting sqref="D80">
    <cfRule type="cellIs" dxfId="0" priority="1" operator="between">
      <formula>65</formula>
      <formula>95</formula>
    </cfRule>
  </conditionalFormatting>
  <dataValidations xWindow="639" yWindow="655" count="6">
    <dataValidation type="whole" allowBlank="1" showInputMessage="1" showErrorMessage="1" errorTitle="Cijena izvan definiranih granica" prompt="Efikasnost razdvajanja između 65 - 90" sqref="D80" xr:uid="{00000000-0002-0000-0200-000000000000}">
      <formula1>65</formula1>
      <formula2>90</formula2>
    </dataValidation>
    <dataValidation type="whole" allowBlank="1" showInputMessage="1" showErrorMessage="1" errorTitle="Cijena izvan definiranih granica" prompt="Efikasnost razdvajanja između 50 - 95" sqref="D81" xr:uid="{00000000-0002-0000-0200-000001000000}">
      <formula1>50</formula1>
      <formula2>95</formula2>
    </dataValidation>
    <dataValidation type="whole" allowBlank="1" showInputMessage="1" showErrorMessage="1" errorTitle="Cijena izvan definiranih granica" prompt="Efikasnost razdvajanja između 35 - 75" sqref="D82" xr:uid="{00000000-0002-0000-0200-000002000000}">
      <formula1>35</formula1>
      <formula2>75</formula2>
    </dataValidation>
    <dataValidation type="whole" allowBlank="1" showInputMessage="1" showErrorMessage="1" errorTitle="Cijena izvan definiranih granica" prompt="Efikasnost razdvajanja između 60 - 95" sqref="D83" xr:uid="{00000000-0002-0000-0200-000003000000}">
      <formula1>60</formula1>
      <formula2>95</formula2>
    </dataValidation>
    <dataValidation allowBlank="1" showErrorMessage="1" sqref="D39 D29:D31 D42:D43" xr:uid="{00000000-0002-0000-0200-000004000000}"/>
    <dataValidation type="whole" allowBlank="1" showInputMessage="1" showErrorMessage="1" errorTitle="Cijena izvan definiranih granica" prompt="Efikasnost razdvajanja između35 - 90" sqref="D84" xr:uid="{00000000-0002-0000-0200-000005000000}">
      <formula1>35</formula1>
      <formula2>90</formula2>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NG46"/>
  <sheetViews>
    <sheetView zoomScale="110" zoomScaleNormal="110" workbookViewId="0">
      <pane ySplit="1" topLeftCell="A21" activePane="bottomLeft" state="frozen"/>
      <selection activeCell="C76" sqref="C76:D76"/>
      <selection pane="bottomLeft" activeCell="C35" sqref="C35"/>
    </sheetView>
  </sheetViews>
  <sheetFormatPr defaultColWidth="9.140625" defaultRowHeight="8.25" x14ac:dyDescent="0.15"/>
  <cols>
    <col min="1" max="1" width="30.42578125" style="6" customWidth="1"/>
    <col min="2" max="8" width="10.7109375" style="6" customWidth="1"/>
    <col min="9" max="19" width="8.28515625" style="6" customWidth="1"/>
    <col min="20" max="20" width="11.28515625" style="6" bestFit="1" customWidth="1"/>
    <col min="21" max="21" width="8.28515625" style="6" customWidth="1"/>
    <col min="22" max="16384" width="9.140625" style="6"/>
  </cols>
  <sheetData>
    <row r="1" spans="1:13" ht="9" thickBot="1" x14ac:dyDescent="0.2"/>
    <row r="2" spans="1:13" ht="21.75" customHeight="1" thickTop="1" thickBot="1" x14ac:dyDescent="0.2">
      <c r="A2" s="386" t="s">
        <v>225</v>
      </c>
      <c r="B2" s="387"/>
      <c r="C2" s="387"/>
      <c r="D2" s="388"/>
      <c r="E2" s="45"/>
    </row>
    <row r="3" spans="1:13" s="47" customFormat="1" ht="13.5" customHeight="1" thickTop="1" x14ac:dyDescent="0.15">
      <c r="A3" s="46"/>
      <c r="B3" s="46"/>
      <c r="C3" s="46"/>
      <c r="D3" s="46"/>
    </row>
    <row r="4" spans="1:13" ht="45.75" customHeight="1" x14ac:dyDescent="0.15">
      <c r="A4" s="398" t="s">
        <v>275</v>
      </c>
      <c r="B4" s="399"/>
      <c r="C4" s="399"/>
      <c r="D4" s="399"/>
      <c r="E4" s="399"/>
      <c r="F4" s="399"/>
      <c r="G4" s="399"/>
      <c r="H4" s="399"/>
      <c r="I4" s="399"/>
      <c r="J4" s="399"/>
      <c r="K4" s="399"/>
      <c r="L4" s="400"/>
    </row>
    <row r="5" spans="1:13" customFormat="1" ht="21.6" customHeight="1" thickBot="1" x14ac:dyDescent="0.25">
      <c r="A5" s="286" t="s">
        <v>247</v>
      </c>
    </row>
    <row r="6" spans="1:13" ht="15" customHeight="1" thickTop="1" thickBot="1" x14ac:dyDescent="0.2">
      <c r="A6" s="48"/>
      <c r="B6" s="49" t="s">
        <v>88</v>
      </c>
      <c r="C6" s="49" t="s">
        <v>89</v>
      </c>
      <c r="G6" s="197">
        <v>2020</v>
      </c>
      <c r="H6" s="197">
        <v>2021</v>
      </c>
      <c r="I6" s="197">
        <v>2022</v>
      </c>
      <c r="J6" s="197">
        <v>2023</v>
      </c>
      <c r="K6" s="197">
        <v>2024</v>
      </c>
      <c r="L6" s="197">
        <v>2025</v>
      </c>
      <c r="M6" s="197">
        <v>2026</v>
      </c>
    </row>
    <row r="7" spans="1:13" ht="24.75" customHeight="1" thickTop="1" x14ac:dyDescent="0.2">
      <c r="A7" s="338" t="s">
        <v>274</v>
      </c>
      <c r="B7" s="221">
        <v>2020</v>
      </c>
      <c r="C7" s="221" t="s">
        <v>102</v>
      </c>
      <c r="D7" s="269" t="s">
        <v>266</v>
      </c>
    </row>
    <row r="8" spans="1:13" ht="30" customHeight="1" x14ac:dyDescent="0.15">
      <c r="A8" s="220" t="s">
        <v>273</v>
      </c>
      <c r="B8" s="222">
        <v>2025</v>
      </c>
      <c r="C8" s="222" t="s">
        <v>106</v>
      </c>
    </row>
    <row r="9" spans="1:13" ht="27" customHeight="1" x14ac:dyDescent="0.15">
      <c r="A9" s="220" t="s">
        <v>145</v>
      </c>
      <c r="B9" s="222">
        <v>2025</v>
      </c>
      <c r="C9" s="222" t="s">
        <v>108</v>
      </c>
    </row>
    <row r="10" spans="1:13" ht="18" customHeight="1" thickBot="1" x14ac:dyDescent="0.25">
      <c r="A10" s="201"/>
      <c r="B10"/>
      <c r="C10"/>
    </row>
    <row r="11" spans="1:13" ht="24.75" customHeight="1" x14ac:dyDescent="0.15">
      <c r="A11" s="389" t="s">
        <v>134</v>
      </c>
      <c r="B11" s="390"/>
      <c r="C11" s="390"/>
      <c r="D11" s="390"/>
      <c r="E11" s="390"/>
      <c r="F11" s="391"/>
    </row>
    <row r="12" spans="1:13" ht="9.75" customHeight="1" x14ac:dyDescent="0.15">
      <c r="A12" s="392"/>
      <c r="B12" s="393"/>
      <c r="C12" s="393"/>
      <c r="D12" s="393"/>
      <c r="E12" s="393"/>
      <c r="F12" s="394"/>
    </row>
    <row r="13" spans="1:13" ht="13.5" customHeight="1" thickBot="1" x14ac:dyDescent="0.2">
      <c r="A13" s="392"/>
      <c r="B13" s="393"/>
      <c r="C13" s="393"/>
      <c r="D13" s="393"/>
      <c r="E13" s="393"/>
      <c r="F13" s="394"/>
    </row>
    <row r="14" spans="1:13" ht="66.75" customHeight="1" thickBot="1" x14ac:dyDescent="0.2">
      <c r="A14" s="403" t="s">
        <v>238</v>
      </c>
      <c r="B14" s="403"/>
      <c r="C14" s="403"/>
      <c r="D14" s="404"/>
      <c r="E14" s="401" t="s">
        <v>239</v>
      </c>
      <c r="F14" s="402"/>
      <c r="G14" s="199"/>
      <c r="H14" s="199"/>
      <c r="I14" s="199"/>
    </row>
    <row r="15" spans="1:13" ht="42" customHeight="1" thickBot="1" x14ac:dyDescent="0.2">
      <c r="A15" s="407" t="s">
        <v>198</v>
      </c>
      <c r="B15" s="407"/>
      <c r="C15" s="407"/>
      <c r="D15" s="408"/>
      <c r="E15" s="405">
        <v>0.04</v>
      </c>
      <c r="F15" s="406"/>
    </row>
    <row r="16" spans="1:13" ht="15" customHeight="1" thickBot="1" x14ac:dyDescent="0.25">
      <c r="A16" s="200" t="s">
        <v>206</v>
      </c>
      <c r="B16" s="198">
        <v>0.1</v>
      </c>
      <c r="C16" s="308"/>
      <c r="D16" s="309"/>
      <c r="E16" s="309"/>
      <c r="F16" s="310"/>
    </row>
    <row r="17" spans="1:21" customFormat="1" ht="8.4499999999999993" customHeight="1" thickTop="1" x14ac:dyDescent="0.2"/>
    <row r="18" spans="1:21" x14ac:dyDescent="0.15">
      <c r="A18" s="50"/>
      <c r="B18" s="50"/>
      <c r="C18" s="50"/>
      <c r="D18" s="50"/>
    </row>
    <row r="19" spans="1:21" ht="31.5" customHeight="1" x14ac:dyDescent="0.15">
      <c r="A19" s="214" t="s">
        <v>117</v>
      </c>
      <c r="B19" s="190"/>
      <c r="C19" s="190"/>
      <c r="D19" s="190"/>
      <c r="E19" s="190"/>
      <c r="F19" s="190"/>
      <c r="G19" s="190"/>
      <c r="H19" s="190"/>
      <c r="I19" s="190"/>
      <c r="J19" s="190"/>
      <c r="K19" s="190"/>
      <c r="L19" s="190"/>
      <c r="M19" s="190"/>
      <c r="N19" s="190"/>
      <c r="O19" s="190"/>
      <c r="P19" s="190"/>
      <c r="Q19" s="190"/>
      <c r="R19" s="190"/>
      <c r="S19" s="190"/>
      <c r="T19" s="190"/>
      <c r="U19" s="190"/>
    </row>
    <row r="20" spans="1:21" ht="13.9" customHeight="1" x14ac:dyDescent="0.15">
      <c r="A20" s="51" t="s">
        <v>224</v>
      </c>
      <c r="B20" s="27">
        <v>1</v>
      </c>
      <c r="C20" s="27">
        <v>2</v>
      </c>
      <c r="D20" s="27">
        <v>3</v>
      </c>
      <c r="E20" s="27">
        <v>4</v>
      </c>
      <c r="F20" s="27">
        <v>5</v>
      </c>
      <c r="G20" s="27">
        <v>6</v>
      </c>
      <c r="H20" s="27">
        <v>7</v>
      </c>
      <c r="I20" s="27">
        <v>8</v>
      </c>
      <c r="J20" s="27">
        <v>9</v>
      </c>
      <c r="K20" s="27">
        <v>10</v>
      </c>
      <c r="L20" s="27">
        <v>11</v>
      </c>
      <c r="M20" s="27">
        <v>12</v>
      </c>
      <c r="N20" s="27">
        <v>13</v>
      </c>
      <c r="O20" s="27">
        <v>14</v>
      </c>
      <c r="P20" s="27">
        <v>15</v>
      </c>
      <c r="Q20" s="27">
        <v>16</v>
      </c>
      <c r="R20" s="27">
        <v>17</v>
      </c>
      <c r="S20" s="27">
        <v>18</v>
      </c>
      <c r="T20" s="27">
        <v>19</v>
      </c>
      <c r="U20" s="27">
        <v>20</v>
      </c>
    </row>
    <row r="21" spans="1:21" ht="69.75" customHeight="1" x14ac:dyDescent="0.15">
      <c r="A21" s="52" t="s">
        <v>195</v>
      </c>
      <c r="B21" s="290"/>
      <c r="C21" s="290"/>
      <c r="D21" s="290"/>
      <c r="E21" s="291"/>
      <c r="F21" s="291"/>
      <c r="G21" s="291"/>
      <c r="H21" s="291"/>
      <c r="I21" s="323"/>
      <c r="J21" s="323"/>
      <c r="K21" s="323"/>
      <c r="L21" s="323"/>
      <c r="M21" s="323"/>
      <c r="N21" s="323"/>
      <c r="O21" s="323"/>
      <c r="P21" s="323"/>
      <c r="Q21" s="323"/>
      <c r="R21" s="323"/>
      <c r="S21" s="323"/>
      <c r="T21" s="323"/>
      <c r="U21" s="323"/>
    </row>
    <row r="22" spans="1:21" ht="40.5" customHeight="1" x14ac:dyDescent="0.15">
      <c r="A22" s="52" t="s">
        <v>196</v>
      </c>
      <c r="B22" s="290"/>
      <c r="C22" s="290"/>
      <c r="D22" s="290"/>
      <c r="E22" s="291"/>
      <c r="F22" s="291"/>
      <c r="G22" s="291"/>
      <c r="H22" s="291"/>
      <c r="I22" s="323"/>
      <c r="J22" s="323"/>
      <c r="K22" s="323"/>
      <c r="L22" s="323"/>
      <c r="M22" s="323"/>
      <c r="N22" s="323"/>
      <c r="O22" s="323"/>
      <c r="P22" s="323"/>
      <c r="Q22" s="323"/>
      <c r="R22" s="323"/>
      <c r="S22" s="323"/>
      <c r="T22" s="323"/>
      <c r="U22" s="323"/>
    </row>
    <row r="23" spans="1:21" ht="47.25" customHeight="1" x14ac:dyDescent="0.15">
      <c r="A23" s="52" t="s">
        <v>205</v>
      </c>
      <c r="B23" s="290"/>
      <c r="C23" s="290"/>
      <c r="D23" s="290"/>
      <c r="E23" s="291"/>
      <c r="F23" s="291"/>
      <c r="G23" s="291"/>
      <c r="H23" s="291"/>
      <c r="I23" s="323"/>
      <c r="J23" s="323"/>
      <c r="K23" s="323"/>
      <c r="L23" s="323"/>
      <c r="M23" s="323"/>
      <c r="N23" s="323"/>
      <c r="O23" s="323"/>
      <c r="P23" s="323"/>
      <c r="Q23" s="323"/>
      <c r="R23" s="323"/>
      <c r="S23" s="323"/>
      <c r="T23" s="323"/>
      <c r="U23" s="323"/>
    </row>
    <row r="24" spans="1:21" ht="13.5" customHeight="1" x14ac:dyDescent="0.15">
      <c r="A24" s="53" t="s">
        <v>199</v>
      </c>
      <c r="B24" s="290"/>
      <c r="C24" s="290"/>
      <c r="D24" s="290"/>
      <c r="E24" s="291"/>
      <c r="F24" s="291"/>
      <c r="G24" s="291"/>
      <c r="H24" s="291"/>
      <c r="I24" s="323"/>
      <c r="J24" s="323"/>
      <c r="K24" s="323"/>
      <c r="L24" s="323"/>
      <c r="M24" s="323"/>
      <c r="N24" s="323"/>
      <c r="O24" s="323"/>
      <c r="P24" s="323"/>
      <c r="Q24" s="323"/>
      <c r="R24" s="323"/>
      <c r="S24" s="323"/>
      <c r="T24" s="323"/>
      <c r="U24" s="323"/>
    </row>
    <row r="25" spans="1:21" ht="11.25" customHeight="1" x14ac:dyDescent="0.15">
      <c r="A25" s="52" t="s">
        <v>200</v>
      </c>
      <c r="B25" s="290"/>
      <c r="C25" s="290"/>
      <c r="D25" s="290"/>
      <c r="E25" s="290"/>
      <c r="F25" s="290"/>
      <c r="G25" s="290"/>
      <c r="H25" s="290"/>
      <c r="I25" s="323"/>
      <c r="J25" s="323"/>
      <c r="K25" s="323"/>
      <c r="L25" s="323"/>
      <c r="M25" s="323"/>
      <c r="N25" s="323"/>
      <c r="O25" s="323"/>
      <c r="P25" s="323"/>
      <c r="Q25" s="323"/>
      <c r="R25" s="323"/>
      <c r="S25" s="323"/>
      <c r="T25" s="323"/>
      <c r="U25" s="323"/>
    </row>
    <row r="26" spans="1:21" ht="11.25" customHeight="1" x14ac:dyDescent="0.15">
      <c r="A26" s="52" t="s">
        <v>201</v>
      </c>
      <c r="B26" s="290"/>
      <c r="C26" s="290"/>
      <c r="D26" s="290"/>
      <c r="E26" s="290"/>
      <c r="F26" s="290"/>
      <c r="G26" s="290"/>
      <c r="H26" s="290"/>
      <c r="I26" s="324"/>
      <c r="J26" s="324"/>
      <c r="K26" s="324"/>
      <c r="L26" s="324"/>
      <c r="M26" s="324"/>
      <c r="N26" s="324"/>
      <c r="O26" s="324"/>
      <c r="P26" s="324"/>
      <c r="Q26" s="324"/>
      <c r="R26" s="324"/>
      <c r="S26" s="324"/>
      <c r="T26" s="324"/>
      <c r="U26" s="324"/>
    </row>
    <row r="27" spans="1:21" ht="11.25" customHeight="1" x14ac:dyDescent="0.15">
      <c r="A27" s="52" t="s">
        <v>202</v>
      </c>
      <c r="B27" s="290"/>
      <c r="C27" s="290"/>
      <c r="D27" s="290"/>
      <c r="E27" s="290"/>
      <c r="F27" s="290"/>
      <c r="G27" s="290"/>
      <c r="H27" s="290"/>
      <c r="I27" s="324"/>
      <c r="J27" s="324"/>
      <c r="K27" s="324"/>
      <c r="L27" s="324"/>
      <c r="M27" s="324"/>
      <c r="N27" s="324"/>
      <c r="O27" s="324"/>
      <c r="P27" s="324"/>
      <c r="Q27" s="324"/>
      <c r="R27" s="324"/>
      <c r="S27" s="324"/>
      <c r="T27" s="324"/>
      <c r="U27" s="324"/>
    </row>
    <row r="28" spans="1:21" ht="11.25" customHeight="1" x14ac:dyDescent="0.15">
      <c r="A28" s="52" t="s">
        <v>203</v>
      </c>
      <c r="B28" s="290"/>
      <c r="C28" s="290"/>
      <c r="D28" s="290"/>
      <c r="E28" s="290"/>
      <c r="F28" s="290"/>
      <c r="G28" s="290"/>
      <c r="H28" s="290"/>
      <c r="I28" s="324"/>
      <c r="J28" s="324"/>
      <c r="K28" s="324"/>
      <c r="L28" s="324"/>
      <c r="M28" s="324"/>
      <c r="N28" s="324"/>
      <c r="O28" s="324"/>
      <c r="P28" s="324"/>
      <c r="Q28" s="324"/>
      <c r="R28" s="324"/>
      <c r="S28" s="324"/>
      <c r="T28" s="324"/>
      <c r="U28" s="324"/>
    </row>
    <row r="29" spans="1:21" ht="11.25" customHeight="1" x14ac:dyDescent="0.15">
      <c r="A29" s="52" t="s">
        <v>204</v>
      </c>
      <c r="B29" s="290"/>
      <c r="C29" s="290"/>
      <c r="D29" s="290"/>
      <c r="E29" s="290"/>
      <c r="F29" s="290"/>
      <c r="G29" s="290"/>
      <c r="H29" s="290"/>
      <c r="I29" s="324"/>
      <c r="J29" s="324"/>
      <c r="K29" s="324"/>
      <c r="L29" s="324"/>
      <c r="M29" s="324"/>
      <c r="N29" s="324"/>
      <c r="O29" s="324"/>
      <c r="P29" s="324"/>
      <c r="Q29" s="324"/>
      <c r="R29" s="324"/>
      <c r="S29" s="324"/>
      <c r="T29" s="324"/>
      <c r="U29" s="324"/>
    </row>
    <row r="30" spans="1:21" ht="11.25" customHeight="1" x14ac:dyDescent="0.15">
      <c r="A30" s="52" t="s">
        <v>197</v>
      </c>
      <c r="B30" s="290"/>
      <c r="C30" s="290"/>
      <c r="D30" s="290"/>
      <c r="E30" s="290"/>
      <c r="F30" s="290"/>
      <c r="G30" s="290"/>
      <c r="H30" s="290"/>
      <c r="I30" s="324"/>
      <c r="J30" s="324"/>
      <c r="K30" s="324"/>
      <c r="L30" s="324"/>
      <c r="M30" s="324"/>
      <c r="N30" s="324"/>
      <c r="O30" s="324"/>
      <c r="P30" s="324"/>
      <c r="Q30" s="324"/>
      <c r="R30" s="324"/>
      <c r="S30" s="324"/>
      <c r="T30" s="324"/>
      <c r="U30" s="324"/>
    </row>
    <row r="31" spans="1:21" ht="11.25" customHeight="1" x14ac:dyDescent="0.15">
      <c r="A31" s="52" t="s">
        <v>264</v>
      </c>
      <c r="B31" s="311">
        <f>0.1*(B21+B22+B23+B24+B25+B26+B27+B28+B29+B30)</f>
        <v>0</v>
      </c>
      <c r="C31" s="311">
        <f t="shared" ref="C31:H31" si="0">0.1*(C21+C22+C23+C24+C25+C26+C27+C28+C29+C30)</f>
        <v>0</v>
      </c>
      <c r="D31" s="311">
        <f t="shared" si="0"/>
        <v>0</v>
      </c>
      <c r="E31" s="311">
        <f t="shared" si="0"/>
        <v>0</v>
      </c>
      <c r="F31" s="311">
        <f t="shared" si="0"/>
        <v>0</v>
      </c>
      <c r="G31" s="311">
        <f t="shared" si="0"/>
        <v>0</v>
      </c>
      <c r="H31" s="311">
        <f t="shared" si="0"/>
        <v>0</v>
      </c>
      <c r="I31" s="324"/>
      <c r="J31" s="324"/>
      <c r="K31" s="324"/>
      <c r="L31" s="324"/>
      <c r="M31" s="324"/>
      <c r="N31" s="324"/>
      <c r="O31" s="324"/>
      <c r="P31" s="324"/>
      <c r="Q31" s="324"/>
      <c r="R31" s="324"/>
      <c r="S31" s="324"/>
      <c r="T31" s="324"/>
      <c r="U31" s="324"/>
    </row>
    <row r="32" spans="1:21" ht="36.75" customHeight="1" x14ac:dyDescent="0.15">
      <c r="A32" s="312" t="s">
        <v>270</v>
      </c>
      <c r="B32" s="292">
        <f t="shared" ref="B32:H32" si="1">SUM(B21:B31)</f>
        <v>0</v>
      </c>
      <c r="C32" s="292">
        <f t="shared" si="1"/>
        <v>0</v>
      </c>
      <c r="D32" s="292">
        <f t="shared" si="1"/>
        <v>0</v>
      </c>
      <c r="E32" s="292">
        <f>SUM(E21:E31)</f>
        <v>0</v>
      </c>
      <c r="F32" s="292">
        <f t="shared" si="1"/>
        <v>0</v>
      </c>
      <c r="G32" s="292">
        <f t="shared" si="1"/>
        <v>0</v>
      </c>
      <c r="H32" s="292">
        <f t="shared" si="1"/>
        <v>0</v>
      </c>
      <c r="I32" s="325"/>
      <c r="J32" s="325"/>
      <c r="K32" s="325"/>
      <c r="L32" s="325"/>
      <c r="M32" s="325"/>
      <c r="N32" s="325"/>
      <c r="O32" s="325"/>
      <c r="P32" s="325"/>
      <c r="Q32" s="325"/>
      <c r="R32" s="325"/>
      <c r="S32" s="325"/>
      <c r="T32" s="325"/>
      <c r="U32" s="325"/>
    </row>
    <row r="33" spans="1:371" ht="11.25" customHeight="1" x14ac:dyDescent="0.15">
      <c r="A33" s="52" t="s">
        <v>19</v>
      </c>
      <c r="B33" s="290"/>
      <c r="C33" s="290"/>
      <c r="D33" s="290"/>
      <c r="E33" s="291"/>
      <c r="F33" s="291"/>
      <c r="G33" s="291"/>
      <c r="H33" s="291"/>
      <c r="I33" s="291"/>
      <c r="J33" s="291"/>
      <c r="K33" s="291"/>
      <c r="L33" s="291"/>
      <c r="M33" s="291"/>
      <c r="N33" s="291"/>
      <c r="O33" s="291"/>
      <c r="P33" s="291"/>
      <c r="Q33" s="291"/>
      <c r="R33" s="291"/>
      <c r="S33" s="291"/>
      <c r="T33" s="291"/>
      <c r="U33" s="291"/>
    </row>
    <row r="34" spans="1:371" ht="27.75" customHeight="1" x14ac:dyDescent="0.15">
      <c r="A34" s="52" t="s">
        <v>259</v>
      </c>
      <c r="B34" s="357"/>
      <c r="C34" s="357"/>
      <c r="D34" s="357"/>
      <c r="E34" s="358"/>
      <c r="F34" s="358"/>
      <c r="G34" s="358"/>
      <c r="H34" s="358"/>
      <c r="I34" s="358"/>
      <c r="J34" s="358"/>
      <c r="K34" s="358"/>
      <c r="L34" s="358"/>
      <c r="M34" s="358"/>
      <c r="N34" s="358"/>
      <c r="O34" s="358"/>
      <c r="P34" s="358"/>
      <c r="Q34" s="358"/>
      <c r="R34" s="358"/>
      <c r="S34" s="358"/>
      <c r="T34" s="358"/>
      <c r="U34" s="291"/>
    </row>
    <row r="35" spans="1:371" s="55" customFormat="1" ht="31.5" customHeight="1" x14ac:dyDescent="0.15">
      <c r="A35" s="223" t="s">
        <v>278</v>
      </c>
      <c r="B35" s="326">
        <f>B32</f>
        <v>0</v>
      </c>
      <c r="C35" s="326">
        <f t="shared" ref="C35:U35" si="2">C32</f>
        <v>0</v>
      </c>
      <c r="D35" s="326">
        <f t="shared" si="2"/>
        <v>0</v>
      </c>
      <c r="E35" s="326">
        <f t="shared" si="2"/>
        <v>0</v>
      </c>
      <c r="F35" s="326">
        <f t="shared" si="2"/>
        <v>0</v>
      </c>
      <c r="G35" s="326">
        <f t="shared" si="2"/>
        <v>0</v>
      </c>
      <c r="H35" s="326">
        <f t="shared" si="2"/>
        <v>0</v>
      </c>
      <c r="I35" s="326">
        <f t="shared" si="2"/>
        <v>0</v>
      </c>
      <c r="J35" s="326">
        <f t="shared" si="2"/>
        <v>0</v>
      </c>
      <c r="K35" s="326">
        <f t="shared" si="2"/>
        <v>0</v>
      </c>
      <c r="L35" s="326">
        <f t="shared" si="2"/>
        <v>0</v>
      </c>
      <c r="M35" s="326">
        <f t="shared" si="2"/>
        <v>0</v>
      </c>
      <c r="N35" s="326">
        <f t="shared" si="2"/>
        <v>0</v>
      </c>
      <c r="O35" s="326">
        <f t="shared" si="2"/>
        <v>0</v>
      </c>
      <c r="P35" s="326">
        <f t="shared" si="2"/>
        <v>0</v>
      </c>
      <c r="Q35" s="326">
        <f t="shared" si="2"/>
        <v>0</v>
      </c>
      <c r="R35" s="326">
        <f t="shared" si="2"/>
        <v>0</v>
      </c>
      <c r="S35" s="326">
        <f t="shared" si="2"/>
        <v>0</v>
      </c>
      <c r="T35" s="326">
        <f t="shared" si="2"/>
        <v>0</v>
      </c>
      <c r="U35" s="326">
        <f t="shared" si="2"/>
        <v>0</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row>
    <row r="36" spans="1:371" x14ac:dyDescent="0.15">
      <c r="B36" s="56"/>
    </row>
    <row r="37" spans="1:371" x14ac:dyDescent="0.15">
      <c r="E37" s="57"/>
    </row>
    <row r="38" spans="1:371" x14ac:dyDescent="0.15">
      <c r="D38" s="7" t="s">
        <v>113</v>
      </c>
      <c r="E38" s="8" t="str">
        <f>IF(SUM(B24:H24)='Ulazni parametri projekta'!E45,"OK","GREŠKA!!!")</f>
        <v>OK</v>
      </c>
      <c r="H38" s="57"/>
    </row>
    <row r="39" spans="1:371" x14ac:dyDescent="0.15">
      <c r="D39" s="7" t="s">
        <v>167</v>
      </c>
      <c r="E39" s="8" t="str">
        <f>IF(SUM(B25:G25)='Ulazni parametri projekta'!E32,"OK","GREŠKA!!!")</f>
        <v>OK</v>
      </c>
    </row>
    <row r="40" spans="1:371" ht="9" thickBot="1" x14ac:dyDescent="0.2"/>
    <row r="41" spans="1:371" ht="39.75" customHeight="1" thickTop="1" thickBot="1" x14ac:dyDescent="0.25">
      <c r="A41" s="395" t="s">
        <v>253</v>
      </c>
      <c r="B41" s="396"/>
      <c r="C41" s="396"/>
      <c r="D41" s="396"/>
      <c r="E41" s="397"/>
    </row>
    <row r="42" spans="1:371" ht="78" customHeight="1" thickTop="1" thickBot="1" x14ac:dyDescent="0.2">
      <c r="A42" s="383" t="s">
        <v>267</v>
      </c>
      <c r="B42" s="384"/>
      <c r="C42" s="384"/>
      <c r="D42" s="384"/>
      <c r="E42" s="385"/>
    </row>
    <row r="43" spans="1:371" ht="9" thickTop="1" x14ac:dyDescent="0.15"/>
    <row r="45" spans="1:371" ht="11.25" x14ac:dyDescent="0.2">
      <c r="A45" s="286" t="s">
        <v>265</v>
      </c>
    </row>
    <row r="46" spans="1:371" ht="85.5" customHeight="1" x14ac:dyDescent="0.15">
      <c r="A46" s="380" t="s">
        <v>271</v>
      </c>
      <c r="B46" s="381"/>
      <c r="C46" s="381"/>
      <c r="D46" s="381"/>
      <c r="E46" s="381"/>
      <c r="F46" s="381"/>
      <c r="G46" s="382"/>
    </row>
  </sheetData>
  <mergeCells count="10">
    <mergeCell ref="A46:G46"/>
    <mergeCell ref="A42:E42"/>
    <mergeCell ref="A2:D2"/>
    <mergeCell ref="A11:F13"/>
    <mergeCell ref="A41:E41"/>
    <mergeCell ref="A4:L4"/>
    <mergeCell ref="E14:F14"/>
    <mergeCell ref="A14:D14"/>
    <mergeCell ref="E15:F15"/>
    <mergeCell ref="A15:D15"/>
  </mergeCells>
  <phoneticPr fontId="9" type="noConversion"/>
  <dataValidations count="1">
    <dataValidation type="list" allowBlank="1" showInputMessage="1" showErrorMessage="1" sqref="B7:B9" xr:uid="{00000000-0002-0000-0300-000000000000}">
      <formula1>$G$6:$M$6</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Sheet1!$B$1:$B$13</xm:f>
          </x14:formula1>
          <xm:sqref>C7:C9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PG44"/>
  <sheetViews>
    <sheetView topLeftCell="A16" zoomScale="130" zoomScaleNormal="130" workbookViewId="0">
      <selection activeCell="AF14" sqref="AF14"/>
    </sheetView>
  </sheetViews>
  <sheetFormatPr defaultColWidth="9.140625" defaultRowHeight="12.75" x14ac:dyDescent="0.2"/>
  <cols>
    <col min="1" max="1" width="38.42578125" customWidth="1"/>
    <col min="2" max="2" width="11.7109375" bestFit="1" customWidth="1"/>
    <col min="3" max="3" width="10.85546875" customWidth="1"/>
    <col min="4" max="4" width="12.28515625" customWidth="1"/>
    <col min="5" max="5" width="12.140625" customWidth="1"/>
    <col min="6" max="6" width="15.140625" customWidth="1"/>
    <col min="7" max="11" width="11.28515625" bestFit="1" customWidth="1"/>
    <col min="12" max="12" width="12.140625" customWidth="1"/>
    <col min="13" max="13" width="11.28515625" bestFit="1" customWidth="1"/>
    <col min="14" max="14" width="11.140625" customWidth="1"/>
    <col min="15" max="28" width="11.28515625" bestFit="1" customWidth="1"/>
    <col min="29" max="29" width="13.5703125" bestFit="1" customWidth="1"/>
    <col min="30" max="31" width="11.28515625" bestFit="1" customWidth="1"/>
    <col min="32" max="32" width="11.28515625" customWidth="1"/>
    <col min="33" max="34" width="11.42578125" customWidth="1"/>
    <col min="35" max="35" width="10.5703125" customWidth="1"/>
    <col min="36" max="36" width="11.28515625" customWidth="1"/>
    <col min="37" max="37" width="11.140625" customWidth="1"/>
    <col min="38" max="38" width="12.28515625" customWidth="1"/>
    <col min="39" max="39" width="10.42578125" customWidth="1"/>
    <col min="40" max="40" width="11.28515625" customWidth="1"/>
    <col min="41" max="41" width="10.42578125" customWidth="1"/>
    <col min="44" max="44" width="10.5703125" customWidth="1"/>
    <col min="47" max="47" width="10.42578125" customWidth="1"/>
    <col min="50" max="50" width="10.42578125" customWidth="1"/>
    <col min="53" max="53" width="10.42578125" customWidth="1"/>
    <col min="56" max="56" width="10.42578125" customWidth="1"/>
    <col min="59" max="59" width="10.42578125" customWidth="1"/>
    <col min="62" max="62" width="11" customWidth="1"/>
    <col min="65" max="65" width="10.7109375" customWidth="1"/>
    <col min="68" max="68" width="10.7109375" customWidth="1"/>
    <col min="71" max="71" width="10.42578125" customWidth="1"/>
  </cols>
  <sheetData>
    <row r="1" spans="1:423" ht="13.9" customHeight="1" thickBot="1" x14ac:dyDescent="0.25"/>
    <row r="2" spans="1:423" ht="21.6" customHeight="1" thickTop="1" thickBot="1" x14ac:dyDescent="0.25">
      <c r="A2" s="418" t="s">
        <v>118</v>
      </c>
      <c r="B2" s="419"/>
      <c r="C2" s="419"/>
      <c r="D2" s="420"/>
    </row>
    <row r="3" spans="1:423" ht="13.9" customHeight="1" thickTop="1" thickBot="1" x14ac:dyDescent="0.25"/>
    <row r="4" spans="1:423" ht="13.9" customHeight="1" thickTop="1" x14ac:dyDescent="0.2">
      <c r="A4" s="409" t="s">
        <v>281</v>
      </c>
      <c r="B4" s="410"/>
      <c r="C4" s="410"/>
      <c r="D4" s="411"/>
    </row>
    <row r="5" spans="1:423" ht="25.9" customHeight="1" x14ac:dyDescent="0.2">
      <c r="A5" s="412"/>
      <c r="B5" s="413"/>
      <c r="C5" s="413"/>
      <c r="D5" s="414"/>
      <c r="F5" s="86"/>
    </row>
    <row r="6" spans="1:423" ht="36" customHeight="1" thickBot="1" x14ac:dyDescent="0.25">
      <c r="A6" s="415"/>
      <c r="B6" s="416"/>
      <c r="C6" s="416"/>
      <c r="D6" s="417"/>
    </row>
    <row r="7" spans="1:423" ht="13.5" thickTop="1" x14ac:dyDescent="0.2"/>
    <row r="9" spans="1:423" s="17" customFormat="1" ht="21.6" customHeight="1" x14ac:dyDescent="0.15">
      <c r="A9" s="229" t="s">
        <v>224</v>
      </c>
      <c r="B9" s="421">
        <v>1</v>
      </c>
      <c r="C9" s="422"/>
      <c r="D9" s="421">
        <f>B9+1</f>
        <v>2</v>
      </c>
      <c r="E9" s="422"/>
      <c r="F9" s="421">
        <f t="shared" ref="F9" si="0">D9+1</f>
        <v>3</v>
      </c>
      <c r="G9" s="422"/>
      <c r="H9" s="421">
        <f t="shared" ref="H9" si="1">F9+1</f>
        <v>4</v>
      </c>
      <c r="I9" s="422"/>
      <c r="J9" s="421">
        <f t="shared" ref="J9" si="2">H9+1</f>
        <v>5</v>
      </c>
      <c r="K9" s="422"/>
      <c r="L9" s="421">
        <f t="shared" ref="L9" si="3">J9+1</f>
        <v>6</v>
      </c>
      <c r="M9" s="422"/>
      <c r="N9" s="421">
        <f t="shared" ref="N9" si="4">L9+1</f>
        <v>7</v>
      </c>
      <c r="O9" s="422"/>
      <c r="P9" s="421">
        <f t="shared" ref="P9" si="5">N9+1</f>
        <v>8</v>
      </c>
      <c r="Q9" s="422"/>
      <c r="R9" s="421">
        <f t="shared" ref="R9" si="6">P9+1</f>
        <v>9</v>
      </c>
      <c r="S9" s="422"/>
      <c r="T9" s="421">
        <f t="shared" ref="T9" si="7">R9+1</f>
        <v>10</v>
      </c>
      <c r="U9" s="422"/>
      <c r="V9" s="421">
        <f t="shared" ref="V9" si="8">T9+1</f>
        <v>11</v>
      </c>
      <c r="W9" s="422"/>
      <c r="X9" s="421">
        <f t="shared" ref="X9" si="9">V9+1</f>
        <v>12</v>
      </c>
      <c r="Y9" s="422"/>
      <c r="Z9" s="421">
        <f t="shared" ref="Z9" si="10">X9+1</f>
        <v>13</v>
      </c>
      <c r="AA9" s="422"/>
      <c r="AB9" s="421">
        <f t="shared" ref="AB9" si="11">Z9+1</f>
        <v>14</v>
      </c>
      <c r="AC9" s="422"/>
      <c r="AD9" s="421">
        <f t="shared" ref="AD9" si="12">AB9+1</f>
        <v>15</v>
      </c>
      <c r="AE9" s="422"/>
      <c r="AF9" s="421">
        <f t="shared" ref="AF9" si="13">AD9+1</f>
        <v>16</v>
      </c>
      <c r="AG9" s="422"/>
      <c r="AH9" s="421">
        <f t="shared" ref="AH9" si="14">AF9+1</f>
        <v>17</v>
      </c>
      <c r="AI9" s="422"/>
      <c r="AJ9" s="421">
        <f t="shared" ref="AJ9" si="15">AH9+1</f>
        <v>18</v>
      </c>
      <c r="AK9" s="422"/>
      <c r="AL9" s="421">
        <f t="shared" ref="AL9" si="16">AJ9+1</f>
        <v>19</v>
      </c>
      <c r="AM9" s="422"/>
      <c r="AN9" s="421">
        <f t="shared" ref="AN9" si="17">AL9+1</f>
        <v>20</v>
      </c>
      <c r="AO9" s="423"/>
    </row>
    <row r="10" spans="1:423" s="88" customFormat="1" ht="21" customHeight="1" x14ac:dyDescent="0.15">
      <c r="A10" s="225" t="s">
        <v>194</v>
      </c>
      <c r="B10" s="87" t="s">
        <v>193</v>
      </c>
      <c r="C10" s="87" t="s">
        <v>192</v>
      </c>
      <c r="D10" s="87" t="s">
        <v>193</v>
      </c>
      <c r="E10" s="87" t="s">
        <v>192</v>
      </c>
      <c r="F10" s="87" t="s">
        <v>193</v>
      </c>
      <c r="G10" s="87" t="s">
        <v>192</v>
      </c>
      <c r="H10" s="87" t="s">
        <v>193</v>
      </c>
      <c r="I10" s="87" t="s">
        <v>192</v>
      </c>
      <c r="J10" s="87" t="s">
        <v>193</v>
      </c>
      <c r="K10" s="87" t="s">
        <v>192</v>
      </c>
      <c r="L10" s="87" t="s">
        <v>193</v>
      </c>
      <c r="M10" s="87" t="s">
        <v>192</v>
      </c>
      <c r="N10" s="87" t="s">
        <v>193</v>
      </c>
      <c r="O10" s="87" t="s">
        <v>192</v>
      </c>
      <c r="P10" s="87" t="s">
        <v>193</v>
      </c>
      <c r="Q10" s="87" t="s">
        <v>192</v>
      </c>
      <c r="R10" s="87" t="s">
        <v>193</v>
      </c>
      <c r="S10" s="87" t="s">
        <v>192</v>
      </c>
      <c r="T10" s="87" t="s">
        <v>193</v>
      </c>
      <c r="U10" s="87" t="s">
        <v>192</v>
      </c>
      <c r="V10" s="87" t="s">
        <v>193</v>
      </c>
      <c r="W10" s="87" t="s">
        <v>192</v>
      </c>
      <c r="X10" s="87" t="s">
        <v>193</v>
      </c>
      <c r="Y10" s="87" t="s">
        <v>192</v>
      </c>
      <c r="Z10" s="87" t="s">
        <v>193</v>
      </c>
      <c r="AA10" s="87" t="s">
        <v>192</v>
      </c>
      <c r="AB10" s="87" t="s">
        <v>193</v>
      </c>
      <c r="AC10" s="87" t="s">
        <v>192</v>
      </c>
      <c r="AD10" s="87" t="s">
        <v>193</v>
      </c>
      <c r="AE10" s="87" t="s">
        <v>192</v>
      </c>
      <c r="AF10" s="87" t="s">
        <v>193</v>
      </c>
      <c r="AG10" s="87" t="s">
        <v>192</v>
      </c>
      <c r="AH10" s="87" t="s">
        <v>193</v>
      </c>
      <c r="AI10" s="87" t="s">
        <v>192</v>
      </c>
      <c r="AJ10" s="87" t="s">
        <v>193</v>
      </c>
      <c r="AK10" s="87" t="s">
        <v>192</v>
      </c>
      <c r="AL10" s="87" t="s">
        <v>193</v>
      </c>
      <c r="AM10" s="87" t="s">
        <v>192</v>
      </c>
      <c r="AN10" s="87" t="s">
        <v>193</v>
      </c>
      <c r="AO10" s="87" t="s">
        <v>192</v>
      </c>
    </row>
    <row r="11" spans="1:423" s="17" customFormat="1" ht="13.15" customHeight="1" x14ac:dyDescent="0.15">
      <c r="A11" s="226" t="s">
        <v>208</v>
      </c>
      <c r="B11" s="13">
        <f>'Ulazni parametri projekta'!C13*'Ulazni parametri projekta'!$D80/100</f>
        <v>0</v>
      </c>
      <c r="C11" s="13">
        <f>B11*'Ulazni parametri projekta'!$F$80</f>
        <v>0</v>
      </c>
      <c r="D11" s="13">
        <f>'Ulazni parametri projekta'!D13*'Ulazni parametri projekta'!$D80/100</f>
        <v>0</v>
      </c>
      <c r="E11" s="13">
        <f>D11*'Ulazni parametri projekta'!$F$80</f>
        <v>0</v>
      </c>
      <c r="F11" s="13">
        <f>'Ulazni parametri projekta'!E13*'Ulazni parametri projekta'!$D80/100</f>
        <v>0</v>
      </c>
      <c r="G11" s="13">
        <f>F11*'Ulazni parametri projekta'!$F$80</f>
        <v>0</v>
      </c>
      <c r="H11" s="13">
        <f>'Ulazni parametri projekta'!F13*'Ulazni parametri projekta'!$D80/100</f>
        <v>0</v>
      </c>
      <c r="I11" s="13">
        <f>H11*'Ulazni parametri projekta'!$F$80</f>
        <v>0</v>
      </c>
      <c r="J11" s="13">
        <f>'Ulazni parametri projekta'!G13*'Ulazni parametri projekta'!$D80/100</f>
        <v>0</v>
      </c>
      <c r="K11" s="13">
        <f>J11*'Ulazni parametri projekta'!$F$80</f>
        <v>0</v>
      </c>
      <c r="L11" s="13">
        <f>'Ulazni parametri projekta'!H13*'Ulazni parametri projekta'!$D80/100</f>
        <v>0</v>
      </c>
      <c r="M11" s="13">
        <f>L11*'Ulazni parametri projekta'!$F$80</f>
        <v>0</v>
      </c>
      <c r="N11" s="13">
        <f>'Ulazni parametri projekta'!I13*'Ulazni parametri projekta'!$D80/100</f>
        <v>0</v>
      </c>
      <c r="O11" s="13">
        <f>N11*'Ulazni parametri projekta'!$F$80</f>
        <v>0</v>
      </c>
      <c r="P11" s="13">
        <f>'Ulazni parametri projekta'!J13*'Ulazni parametri projekta'!$D80/100</f>
        <v>0</v>
      </c>
      <c r="Q11" s="13">
        <f>P11*'Ulazni parametri projekta'!$F$80</f>
        <v>0</v>
      </c>
      <c r="R11" s="13">
        <f>'Ulazni parametri projekta'!K13*'Ulazni parametri projekta'!$D80/100</f>
        <v>0</v>
      </c>
      <c r="S11" s="13">
        <f>R11*'Ulazni parametri projekta'!$F$80</f>
        <v>0</v>
      </c>
      <c r="T11" s="13">
        <f>'Ulazni parametri projekta'!L13*'Ulazni parametri projekta'!$D80/100</f>
        <v>0</v>
      </c>
      <c r="U11" s="13">
        <f>T11*'Ulazni parametri projekta'!$F$80</f>
        <v>0</v>
      </c>
      <c r="V11" s="13">
        <f>'Ulazni parametri projekta'!M13*'Ulazni parametri projekta'!$D80/100</f>
        <v>0</v>
      </c>
      <c r="W11" s="13">
        <f>V11*'Ulazni parametri projekta'!$F$80</f>
        <v>0</v>
      </c>
      <c r="X11" s="13">
        <f>'Ulazni parametri projekta'!N13*'Ulazni parametri projekta'!$D80/100</f>
        <v>0</v>
      </c>
      <c r="Y11" s="13">
        <f>X11*'Ulazni parametri projekta'!$F$80</f>
        <v>0</v>
      </c>
      <c r="Z11" s="13">
        <f>'Ulazni parametri projekta'!O13*'Ulazni parametri projekta'!$D80/100</f>
        <v>0</v>
      </c>
      <c r="AA11" s="13">
        <f>Z11*'Ulazni parametri projekta'!$F$80</f>
        <v>0</v>
      </c>
      <c r="AB11" s="13">
        <f>'Ulazni parametri projekta'!P13*'Ulazni parametri projekta'!$D80/100</f>
        <v>0</v>
      </c>
      <c r="AC11" s="13">
        <f>AB11*'Ulazni parametri projekta'!$F$80</f>
        <v>0</v>
      </c>
      <c r="AD11" s="13">
        <f>'Ulazni parametri projekta'!Q13*'Ulazni parametri projekta'!$D80/100</f>
        <v>0</v>
      </c>
      <c r="AE11" s="13">
        <f>AD11*'Ulazni parametri projekta'!$F$80</f>
        <v>0</v>
      </c>
      <c r="AF11" s="13">
        <f>'Ulazni parametri projekta'!R13*'Ulazni parametri projekta'!$D80/100</f>
        <v>0</v>
      </c>
      <c r="AG11" s="13">
        <f>AF11*'Ulazni parametri projekta'!$F$80</f>
        <v>0</v>
      </c>
      <c r="AH11" s="13">
        <f>'Ulazni parametri projekta'!S13*'Ulazni parametri projekta'!$D80/100</f>
        <v>0</v>
      </c>
      <c r="AI11" s="13">
        <f>AH11*'Ulazni parametri projekta'!$F$80</f>
        <v>0</v>
      </c>
      <c r="AJ11" s="13">
        <f>'Ulazni parametri projekta'!T13*'Ulazni parametri projekta'!$D80/100</f>
        <v>0</v>
      </c>
      <c r="AK11" s="13">
        <f>AJ11*'Ulazni parametri projekta'!$F$80</f>
        <v>0</v>
      </c>
      <c r="AL11" s="13">
        <f>'Ulazni parametri projekta'!U13*'Ulazni parametri projekta'!$D80/100</f>
        <v>0</v>
      </c>
      <c r="AM11" s="13">
        <f>AL11*'Ulazni parametri projekta'!$F$80</f>
        <v>0</v>
      </c>
      <c r="AN11" s="13">
        <f>'Ulazni parametri projekta'!V13*'Ulazni parametri projekta'!$D80/100</f>
        <v>0</v>
      </c>
      <c r="AO11" s="13">
        <f>AN11*'Ulazni parametri projekta'!$F$80</f>
        <v>0</v>
      </c>
    </row>
    <row r="12" spans="1:423" s="88" customFormat="1" ht="13.15" customHeight="1" x14ac:dyDescent="0.15">
      <c r="A12" s="227" t="s">
        <v>209</v>
      </c>
      <c r="B12" s="13">
        <f>'Ulazni parametri projekta'!C14*'Ulazni parametri projekta'!$D81/100</f>
        <v>0</v>
      </c>
      <c r="C12" s="13">
        <f>B12*'Ulazni parametri projekta'!$F$81</f>
        <v>0</v>
      </c>
      <c r="D12" s="13">
        <f>'Ulazni parametri projekta'!D14*'Ulazni parametri projekta'!$D81/100</f>
        <v>0</v>
      </c>
      <c r="E12" s="13">
        <f>D12*'Ulazni parametri projekta'!$F$81</f>
        <v>0</v>
      </c>
      <c r="F12" s="13">
        <f>'Ulazni parametri projekta'!E14*'Ulazni parametri projekta'!$D81/100</f>
        <v>0</v>
      </c>
      <c r="G12" s="13">
        <f>F12*'Ulazni parametri projekta'!$F$81</f>
        <v>0</v>
      </c>
      <c r="H12" s="13">
        <f>'Ulazni parametri projekta'!F14*'Ulazni parametri projekta'!$D81/100</f>
        <v>0</v>
      </c>
      <c r="I12" s="13">
        <f>H12*'Ulazni parametri projekta'!$F$81</f>
        <v>0</v>
      </c>
      <c r="J12" s="13">
        <f>'Ulazni parametri projekta'!G14*'Ulazni parametri projekta'!$D81/100</f>
        <v>0</v>
      </c>
      <c r="K12" s="13">
        <f>J12*'Ulazni parametri projekta'!$F$81</f>
        <v>0</v>
      </c>
      <c r="L12" s="13">
        <f>'Ulazni parametri projekta'!H14*'Ulazni parametri projekta'!$D81/100</f>
        <v>0</v>
      </c>
      <c r="M12" s="13">
        <f>L12*'Ulazni parametri projekta'!$F$81</f>
        <v>0</v>
      </c>
      <c r="N12" s="13">
        <f>'Ulazni parametri projekta'!I14*'Ulazni parametri projekta'!$D81/100</f>
        <v>0</v>
      </c>
      <c r="O12" s="13">
        <f>N12*'Ulazni parametri projekta'!$F$81</f>
        <v>0</v>
      </c>
      <c r="P12" s="13">
        <f>'Ulazni parametri projekta'!J14*'Ulazni parametri projekta'!$D81/100</f>
        <v>0</v>
      </c>
      <c r="Q12" s="13">
        <f>P12*'Ulazni parametri projekta'!$F$81</f>
        <v>0</v>
      </c>
      <c r="R12" s="13">
        <f>'Ulazni parametri projekta'!K14*'Ulazni parametri projekta'!$D81/100</f>
        <v>0</v>
      </c>
      <c r="S12" s="13">
        <f>R12*'Ulazni parametri projekta'!$F$81</f>
        <v>0</v>
      </c>
      <c r="T12" s="13">
        <f>'Ulazni parametri projekta'!L14*'Ulazni parametri projekta'!$D81/100</f>
        <v>0</v>
      </c>
      <c r="U12" s="13">
        <f>T12*'Ulazni parametri projekta'!$F$81</f>
        <v>0</v>
      </c>
      <c r="V12" s="13">
        <f>'Ulazni parametri projekta'!M14*'Ulazni parametri projekta'!$D81/100</f>
        <v>0</v>
      </c>
      <c r="W12" s="13">
        <f>V12*'Ulazni parametri projekta'!$F$81</f>
        <v>0</v>
      </c>
      <c r="X12" s="13">
        <f>'Ulazni parametri projekta'!N14*'Ulazni parametri projekta'!$D81/100</f>
        <v>0</v>
      </c>
      <c r="Y12" s="13">
        <f>X12*'Ulazni parametri projekta'!$F$81</f>
        <v>0</v>
      </c>
      <c r="Z12" s="13">
        <f>'Ulazni parametri projekta'!O14*'Ulazni parametri projekta'!$D81/100</f>
        <v>0</v>
      </c>
      <c r="AA12" s="13">
        <f>Z12*'Ulazni parametri projekta'!$F$81</f>
        <v>0</v>
      </c>
      <c r="AB12" s="13">
        <f>'Ulazni parametri projekta'!P14*'Ulazni parametri projekta'!$D81/100</f>
        <v>0</v>
      </c>
      <c r="AC12" s="13">
        <f>AB12*'Ulazni parametri projekta'!$F$81</f>
        <v>0</v>
      </c>
      <c r="AD12" s="13">
        <f>'Ulazni parametri projekta'!Q14*'Ulazni parametri projekta'!$D81/100</f>
        <v>0</v>
      </c>
      <c r="AE12" s="13">
        <f>AD12*'Ulazni parametri projekta'!$F$81</f>
        <v>0</v>
      </c>
      <c r="AF12" s="13">
        <f>'Ulazni parametri projekta'!R14*'Ulazni parametri projekta'!$D81/100</f>
        <v>0</v>
      </c>
      <c r="AG12" s="13">
        <f>AF12*'Ulazni parametri projekta'!$F$81</f>
        <v>0</v>
      </c>
      <c r="AH12" s="13">
        <f>'Ulazni parametri projekta'!S14*'Ulazni parametri projekta'!$D81/100</f>
        <v>0</v>
      </c>
      <c r="AI12" s="13">
        <f>AH12*'Ulazni parametri projekta'!$F$81</f>
        <v>0</v>
      </c>
      <c r="AJ12" s="13">
        <f>'Ulazni parametri projekta'!T14*'Ulazni parametri projekta'!$D81/100</f>
        <v>0</v>
      </c>
      <c r="AK12" s="13">
        <f>AJ12*'Ulazni parametri projekta'!$F$81</f>
        <v>0</v>
      </c>
      <c r="AL12" s="13">
        <f>'Ulazni parametri projekta'!U14*'Ulazni parametri projekta'!$D81/100</f>
        <v>0</v>
      </c>
      <c r="AM12" s="13">
        <f>AL12*'Ulazni parametri projekta'!$F$81</f>
        <v>0</v>
      </c>
      <c r="AN12" s="13">
        <f>'Ulazni parametri projekta'!V14*'Ulazni parametri projekta'!$D81/100</f>
        <v>0</v>
      </c>
      <c r="AO12" s="13">
        <f>AN12*'Ulazni parametri projekta'!$F$81</f>
        <v>0</v>
      </c>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row>
    <row r="13" spans="1:423" s="88" customFormat="1" ht="13.15" customHeight="1" x14ac:dyDescent="0.15">
      <c r="A13" s="227" t="s">
        <v>42</v>
      </c>
      <c r="B13" s="13">
        <f>'Ulazni parametri projekta'!C15*'Ulazni parametri projekta'!$D82/100</f>
        <v>0</v>
      </c>
      <c r="C13" s="13">
        <f>B13*'Ulazni parametri projekta'!$F$82</f>
        <v>0</v>
      </c>
      <c r="D13" s="13">
        <f>'Ulazni parametri projekta'!D15*'Ulazni parametri projekta'!$D82/100</f>
        <v>0</v>
      </c>
      <c r="E13" s="13">
        <f>D13*'Ulazni parametri projekta'!$F$82</f>
        <v>0</v>
      </c>
      <c r="F13" s="13">
        <f>'Ulazni parametri projekta'!E15*'Ulazni parametri projekta'!$D82/100</f>
        <v>0</v>
      </c>
      <c r="G13" s="13">
        <f>F13*'Ulazni parametri projekta'!$F$82</f>
        <v>0</v>
      </c>
      <c r="H13" s="13">
        <f>'Ulazni parametri projekta'!F15*'Ulazni parametri projekta'!$D82/100</f>
        <v>0</v>
      </c>
      <c r="I13" s="13">
        <f>H13*'Ulazni parametri projekta'!$F$82</f>
        <v>0</v>
      </c>
      <c r="J13" s="13">
        <f>'Ulazni parametri projekta'!G15*'Ulazni parametri projekta'!$D82/100</f>
        <v>0</v>
      </c>
      <c r="K13" s="13">
        <f>J13*'Ulazni parametri projekta'!$F$82</f>
        <v>0</v>
      </c>
      <c r="L13" s="13">
        <f>'Ulazni parametri projekta'!H15*'Ulazni parametri projekta'!$D82/100</f>
        <v>0</v>
      </c>
      <c r="M13" s="13">
        <f>L13*'Ulazni parametri projekta'!$F$82</f>
        <v>0</v>
      </c>
      <c r="N13" s="13">
        <f>'Ulazni parametri projekta'!I15*'Ulazni parametri projekta'!$D82/100</f>
        <v>0</v>
      </c>
      <c r="O13" s="13">
        <f>N13*'Ulazni parametri projekta'!$F$82</f>
        <v>0</v>
      </c>
      <c r="P13" s="13">
        <f>'Ulazni parametri projekta'!J15*'Ulazni parametri projekta'!$D82/100</f>
        <v>0</v>
      </c>
      <c r="Q13" s="13">
        <f>P13*'Ulazni parametri projekta'!$F$82</f>
        <v>0</v>
      </c>
      <c r="R13" s="13">
        <f>'Ulazni parametri projekta'!K15*'Ulazni parametri projekta'!$D82/100</f>
        <v>0</v>
      </c>
      <c r="S13" s="13">
        <f>R13*'Ulazni parametri projekta'!$F$82</f>
        <v>0</v>
      </c>
      <c r="T13" s="13">
        <f>'Ulazni parametri projekta'!L15*'Ulazni parametri projekta'!$D82/100</f>
        <v>0</v>
      </c>
      <c r="U13" s="13">
        <f>T13*'Ulazni parametri projekta'!$F$82</f>
        <v>0</v>
      </c>
      <c r="V13" s="13">
        <f>'Ulazni parametri projekta'!M15*'Ulazni parametri projekta'!$D82/100</f>
        <v>0</v>
      </c>
      <c r="W13" s="13">
        <f>V13*'Ulazni parametri projekta'!$F$82</f>
        <v>0</v>
      </c>
      <c r="X13" s="13">
        <f>'Ulazni parametri projekta'!N15*'Ulazni parametri projekta'!$D82/100</f>
        <v>0</v>
      </c>
      <c r="Y13" s="13">
        <f>X13*'Ulazni parametri projekta'!$F$82</f>
        <v>0</v>
      </c>
      <c r="Z13" s="13">
        <f>'Ulazni parametri projekta'!O15*'Ulazni parametri projekta'!$D82/100</f>
        <v>0</v>
      </c>
      <c r="AA13" s="13">
        <f>Z13*'Ulazni parametri projekta'!$F$82</f>
        <v>0</v>
      </c>
      <c r="AB13" s="13">
        <f>'Ulazni parametri projekta'!P15*'Ulazni parametri projekta'!$D82/100</f>
        <v>0</v>
      </c>
      <c r="AC13" s="13">
        <f>AB13*'Ulazni parametri projekta'!$F$82</f>
        <v>0</v>
      </c>
      <c r="AD13" s="13">
        <f>'Ulazni parametri projekta'!Q15*'Ulazni parametri projekta'!$D82/100</f>
        <v>0</v>
      </c>
      <c r="AE13" s="13">
        <f>AD13*'Ulazni parametri projekta'!$F$82</f>
        <v>0</v>
      </c>
      <c r="AF13" s="13">
        <f>'Ulazni parametri projekta'!R15*'Ulazni parametri projekta'!$D82/100</f>
        <v>0</v>
      </c>
      <c r="AG13" s="13">
        <f>AF13*'Ulazni parametri projekta'!$F$82</f>
        <v>0</v>
      </c>
      <c r="AH13" s="13">
        <f>'Ulazni parametri projekta'!S15*'Ulazni parametri projekta'!$D82/100</f>
        <v>0</v>
      </c>
      <c r="AI13" s="13">
        <f>AH13*'Ulazni parametri projekta'!$F$82</f>
        <v>0</v>
      </c>
      <c r="AJ13" s="13">
        <f>'Ulazni parametri projekta'!T15*'Ulazni parametri projekta'!$D82/100</f>
        <v>0</v>
      </c>
      <c r="AK13" s="13">
        <f>AJ13*'Ulazni parametri projekta'!$F$82</f>
        <v>0</v>
      </c>
      <c r="AL13" s="13">
        <f>'Ulazni parametri projekta'!U15*'Ulazni parametri projekta'!$D82/100</f>
        <v>0</v>
      </c>
      <c r="AM13" s="13">
        <f>AL13*'Ulazni parametri projekta'!$F$82</f>
        <v>0</v>
      </c>
      <c r="AN13" s="13">
        <f>'Ulazni parametri projekta'!V15*'Ulazni parametri projekta'!$D82/100</f>
        <v>0</v>
      </c>
      <c r="AO13" s="13">
        <f>AN13*'Ulazni parametri projekta'!$F$82</f>
        <v>0</v>
      </c>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row>
    <row r="14" spans="1:423" s="88" customFormat="1" ht="13.15" customHeight="1" x14ac:dyDescent="0.15">
      <c r="A14" s="227" t="s">
        <v>43</v>
      </c>
      <c r="B14" s="13">
        <f>'Ulazni parametri projekta'!C16*'Ulazni parametri projekta'!$D83/100</f>
        <v>0</v>
      </c>
      <c r="C14" s="13">
        <f>B14*'Ulazni parametri projekta'!$F$83</f>
        <v>0</v>
      </c>
      <c r="D14" s="13">
        <f>'Ulazni parametri projekta'!D16*'Ulazni parametri projekta'!$D83/100</f>
        <v>0</v>
      </c>
      <c r="E14" s="13">
        <f>D14*'Ulazni parametri projekta'!$F$83</f>
        <v>0</v>
      </c>
      <c r="F14" s="13">
        <f>'Ulazni parametri projekta'!E16*'Ulazni parametri projekta'!$D83/100</f>
        <v>0</v>
      </c>
      <c r="G14" s="13">
        <f>F14*'Ulazni parametri projekta'!$F$83</f>
        <v>0</v>
      </c>
      <c r="H14" s="13">
        <f>'Ulazni parametri projekta'!F16*'Ulazni parametri projekta'!$D83/100</f>
        <v>0</v>
      </c>
      <c r="I14" s="13">
        <f>H14*'Ulazni parametri projekta'!$F$83</f>
        <v>0</v>
      </c>
      <c r="J14" s="13">
        <f>'Ulazni parametri projekta'!G16*'Ulazni parametri projekta'!$D83/100</f>
        <v>0</v>
      </c>
      <c r="K14" s="13">
        <f>J14*'Ulazni parametri projekta'!$F$83</f>
        <v>0</v>
      </c>
      <c r="L14" s="13">
        <f>'Ulazni parametri projekta'!H16*'Ulazni parametri projekta'!$D83/100</f>
        <v>0</v>
      </c>
      <c r="M14" s="13">
        <f>L14*'Ulazni parametri projekta'!$F$83</f>
        <v>0</v>
      </c>
      <c r="N14" s="13">
        <f>'Ulazni parametri projekta'!I16*'Ulazni parametri projekta'!$D83/100</f>
        <v>0</v>
      </c>
      <c r="O14" s="13">
        <f>N14*'Ulazni parametri projekta'!$F$83</f>
        <v>0</v>
      </c>
      <c r="P14" s="13">
        <f>'Ulazni parametri projekta'!J16*'Ulazni parametri projekta'!$D83/100</f>
        <v>0</v>
      </c>
      <c r="Q14" s="13">
        <f>P14*'Ulazni parametri projekta'!$F$83</f>
        <v>0</v>
      </c>
      <c r="R14" s="13">
        <f>'Ulazni parametri projekta'!K16*'Ulazni parametri projekta'!$D83/100</f>
        <v>0</v>
      </c>
      <c r="S14" s="13">
        <f>R14*'Ulazni parametri projekta'!$F$83</f>
        <v>0</v>
      </c>
      <c r="T14" s="13">
        <f>'Ulazni parametri projekta'!L16*'Ulazni parametri projekta'!$D83/100</f>
        <v>0</v>
      </c>
      <c r="U14" s="13">
        <f>T14*'Ulazni parametri projekta'!$F$83</f>
        <v>0</v>
      </c>
      <c r="V14" s="13">
        <f>'Ulazni parametri projekta'!M16*'Ulazni parametri projekta'!$D83/100</f>
        <v>0</v>
      </c>
      <c r="W14" s="13">
        <f>V14*'Ulazni parametri projekta'!$F$83</f>
        <v>0</v>
      </c>
      <c r="X14" s="13">
        <f>'Ulazni parametri projekta'!N16*'Ulazni parametri projekta'!$D83/100</f>
        <v>0</v>
      </c>
      <c r="Y14" s="13">
        <f>X14*'Ulazni parametri projekta'!$F$83</f>
        <v>0</v>
      </c>
      <c r="Z14" s="13">
        <f>'Ulazni parametri projekta'!O16*'Ulazni parametri projekta'!$D83/100</f>
        <v>0</v>
      </c>
      <c r="AA14" s="13">
        <f>Z14*'Ulazni parametri projekta'!$F$83</f>
        <v>0</v>
      </c>
      <c r="AB14" s="13">
        <f>'Ulazni parametri projekta'!P16*'Ulazni parametri projekta'!$D83/100</f>
        <v>0</v>
      </c>
      <c r="AC14" s="13">
        <f>AB14*'Ulazni parametri projekta'!$F$83</f>
        <v>0</v>
      </c>
      <c r="AD14" s="13">
        <f>'Ulazni parametri projekta'!Q16*'Ulazni parametri projekta'!$D83/100</f>
        <v>0</v>
      </c>
      <c r="AE14" s="13">
        <f>AD14*'Ulazni parametri projekta'!$F$83</f>
        <v>0</v>
      </c>
      <c r="AF14" s="13">
        <f>'Ulazni parametri projekta'!R16*'Ulazni parametri projekta'!$D83/100</f>
        <v>0</v>
      </c>
      <c r="AG14" s="13">
        <f>AF14*'Ulazni parametri projekta'!$F$83</f>
        <v>0</v>
      </c>
      <c r="AH14" s="13">
        <f>'Ulazni parametri projekta'!S16*'Ulazni parametri projekta'!$D83/100</f>
        <v>0</v>
      </c>
      <c r="AI14" s="13">
        <f>AH14*'Ulazni parametri projekta'!$F$83</f>
        <v>0</v>
      </c>
      <c r="AJ14" s="13">
        <f>'Ulazni parametri projekta'!T16*'Ulazni parametri projekta'!$D83/100</f>
        <v>0</v>
      </c>
      <c r="AK14" s="13">
        <f>AJ14*'Ulazni parametri projekta'!$F$83</f>
        <v>0</v>
      </c>
      <c r="AL14" s="13">
        <f>'Ulazni parametri projekta'!U16*'Ulazni parametri projekta'!$D83/100</f>
        <v>0</v>
      </c>
      <c r="AM14" s="13">
        <f>AL14*'Ulazni parametri projekta'!$F$83</f>
        <v>0</v>
      </c>
      <c r="AN14" s="13">
        <f>'Ulazni parametri projekta'!V16*'Ulazni parametri projekta'!$D83/100</f>
        <v>0</v>
      </c>
      <c r="AO14" s="13">
        <f>AN14*'Ulazni parametri projekta'!$F$83</f>
        <v>0</v>
      </c>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row>
    <row r="15" spans="1:423" s="88" customFormat="1" ht="13.15" customHeight="1" x14ac:dyDescent="0.15">
      <c r="A15" s="227" t="s">
        <v>180</v>
      </c>
      <c r="B15" s="13">
        <f>'Ulazni parametri projekta'!C17*'Ulazni parametri projekta'!$D84/100</f>
        <v>0</v>
      </c>
      <c r="C15" s="13">
        <f>B15*'Ulazni parametri projekta'!$F$84</f>
        <v>0</v>
      </c>
      <c r="D15" s="13">
        <f>'Ulazni parametri projekta'!D17*'Ulazni parametri projekta'!$D84/100</f>
        <v>0</v>
      </c>
      <c r="E15" s="13">
        <f>D15*'Ulazni parametri projekta'!$F$84</f>
        <v>0</v>
      </c>
      <c r="F15" s="13">
        <f>'Ulazni parametri projekta'!E17*'Ulazni parametri projekta'!$D84/100</f>
        <v>0</v>
      </c>
      <c r="G15" s="13">
        <f>F15*'Ulazni parametri projekta'!$F$84</f>
        <v>0</v>
      </c>
      <c r="H15" s="13">
        <f>'Ulazni parametri projekta'!F17*'Ulazni parametri projekta'!$D84/100</f>
        <v>0</v>
      </c>
      <c r="I15" s="13">
        <f>H15*'Ulazni parametri projekta'!$F$84</f>
        <v>0</v>
      </c>
      <c r="J15" s="13">
        <f>'Ulazni parametri projekta'!G17*'Ulazni parametri projekta'!$D84/100</f>
        <v>0</v>
      </c>
      <c r="K15" s="13">
        <f>J15*'Ulazni parametri projekta'!$F$84</f>
        <v>0</v>
      </c>
      <c r="L15" s="13">
        <f>'Ulazni parametri projekta'!H17*'Ulazni parametri projekta'!$D84/100</f>
        <v>0</v>
      </c>
      <c r="M15" s="13">
        <f>L15*'Ulazni parametri projekta'!$F$84</f>
        <v>0</v>
      </c>
      <c r="N15" s="13">
        <f>'Ulazni parametri projekta'!I17*'Ulazni parametri projekta'!$D84/100</f>
        <v>0</v>
      </c>
      <c r="O15" s="13">
        <f>N15*'Ulazni parametri projekta'!$F$84</f>
        <v>0</v>
      </c>
      <c r="P15" s="13">
        <f>'Ulazni parametri projekta'!J17*'Ulazni parametri projekta'!$D84/100</f>
        <v>0</v>
      </c>
      <c r="Q15" s="13">
        <f>P15*'Ulazni parametri projekta'!$F$84</f>
        <v>0</v>
      </c>
      <c r="R15" s="13">
        <f>'Ulazni parametri projekta'!K17*'Ulazni parametri projekta'!$D84/100</f>
        <v>0</v>
      </c>
      <c r="S15" s="13">
        <f>R15*'Ulazni parametri projekta'!$F$84</f>
        <v>0</v>
      </c>
      <c r="T15" s="13">
        <f>'Ulazni parametri projekta'!L17*'Ulazni parametri projekta'!$D84/100</f>
        <v>0</v>
      </c>
      <c r="U15" s="13">
        <f>T15*'Ulazni parametri projekta'!$F$84</f>
        <v>0</v>
      </c>
      <c r="V15" s="13">
        <f>'Ulazni parametri projekta'!M17*'Ulazni parametri projekta'!$D84/100</f>
        <v>0</v>
      </c>
      <c r="W15" s="13">
        <f>V15*'Ulazni parametri projekta'!$F$84</f>
        <v>0</v>
      </c>
      <c r="X15" s="13">
        <f>'Ulazni parametri projekta'!N17*'Ulazni parametri projekta'!$D84/100</f>
        <v>0</v>
      </c>
      <c r="Y15" s="13">
        <f>X15*'Ulazni parametri projekta'!$F$84</f>
        <v>0</v>
      </c>
      <c r="Z15" s="13">
        <f>'Ulazni parametri projekta'!O17*'Ulazni parametri projekta'!$D84/100</f>
        <v>0</v>
      </c>
      <c r="AA15" s="13">
        <f>Z15*'Ulazni parametri projekta'!$F$84</f>
        <v>0</v>
      </c>
      <c r="AB15" s="13">
        <f>'Ulazni parametri projekta'!P17*'Ulazni parametri projekta'!$D84/100</f>
        <v>0</v>
      </c>
      <c r="AC15" s="13">
        <f>AB15*'Ulazni parametri projekta'!$F$84</f>
        <v>0</v>
      </c>
      <c r="AD15" s="13">
        <f>'Ulazni parametri projekta'!Q17*'Ulazni parametri projekta'!$D84/100</f>
        <v>0</v>
      </c>
      <c r="AE15" s="13">
        <f>AD15*'Ulazni parametri projekta'!$F$84</f>
        <v>0</v>
      </c>
      <c r="AF15" s="13">
        <f>'Ulazni parametri projekta'!R17*'Ulazni parametri projekta'!$D84/100</f>
        <v>0</v>
      </c>
      <c r="AG15" s="13">
        <f>AF15*'Ulazni parametri projekta'!$F$84</f>
        <v>0</v>
      </c>
      <c r="AH15" s="13">
        <f>'Ulazni parametri projekta'!S17*'Ulazni parametri projekta'!$D84/100</f>
        <v>0</v>
      </c>
      <c r="AI15" s="13">
        <f>AH15*'Ulazni parametri projekta'!$F$84</f>
        <v>0</v>
      </c>
      <c r="AJ15" s="13">
        <f>'Ulazni parametri projekta'!T17*'Ulazni parametri projekta'!$D84/100</f>
        <v>0</v>
      </c>
      <c r="AK15" s="13">
        <f>AJ15*'Ulazni parametri projekta'!$F$84</f>
        <v>0</v>
      </c>
      <c r="AL15" s="13">
        <f>'Ulazni parametri projekta'!U17*'Ulazni parametri projekta'!$D84/100</f>
        <v>0</v>
      </c>
      <c r="AM15" s="13">
        <f>AL15*'Ulazni parametri projekta'!$F$84</f>
        <v>0</v>
      </c>
      <c r="AN15" s="13">
        <f>'Ulazni parametri projekta'!V17*'Ulazni parametri projekta'!$D84/100</f>
        <v>0</v>
      </c>
      <c r="AO15" s="13">
        <f>AN15*'Ulazni parametri projekta'!$F$84</f>
        <v>0</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row>
    <row r="16" spans="1:423" s="18" customFormat="1" ht="16.149999999999999" customHeight="1" x14ac:dyDescent="0.15">
      <c r="A16" s="228" t="s">
        <v>221</v>
      </c>
      <c r="B16" s="327">
        <f>SUM(B11:B15)</f>
        <v>0</v>
      </c>
      <c r="C16" s="327">
        <f>SUM(C11:C15)</f>
        <v>0</v>
      </c>
      <c r="D16" s="327">
        <f>SUM(D11:D15)</f>
        <v>0</v>
      </c>
      <c r="E16" s="327">
        <f t="shared" ref="E16:AO16" si="18">SUM(E11:E15)</f>
        <v>0</v>
      </c>
      <c r="F16" s="327">
        <f>SUM(F11:F15)</f>
        <v>0</v>
      </c>
      <c r="G16" s="327">
        <f t="shared" si="18"/>
        <v>0</v>
      </c>
      <c r="H16" s="327">
        <f t="shared" si="18"/>
        <v>0</v>
      </c>
      <c r="I16" s="327">
        <f t="shared" si="18"/>
        <v>0</v>
      </c>
      <c r="J16" s="327">
        <f t="shared" si="18"/>
        <v>0</v>
      </c>
      <c r="K16" s="327">
        <f t="shared" si="18"/>
        <v>0</v>
      </c>
      <c r="L16" s="327">
        <f t="shared" si="18"/>
        <v>0</v>
      </c>
      <c r="M16" s="327">
        <f t="shared" si="18"/>
        <v>0</v>
      </c>
      <c r="N16" s="327">
        <f t="shared" si="18"/>
        <v>0</v>
      </c>
      <c r="O16" s="327">
        <f t="shared" si="18"/>
        <v>0</v>
      </c>
      <c r="P16" s="327">
        <f t="shared" si="18"/>
        <v>0</v>
      </c>
      <c r="Q16" s="327">
        <f t="shared" si="18"/>
        <v>0</v>
      </c>
      <c r="R16" s="327">
        <f t="shared" si="18"/>
        <v>0</v>
      </c>
      <c r="S16" s="327">
        <f t="shared" si="18"/>
        <v>0</v>
      </c>
      <c r="T16" s="327">
        <f t="shared" si="18"/>
        <v>0</v>
      </c>
      <c r="U16" s="327">
        <f t="shared" si="18"/>
        <v>0</v>
      </c>
      <c r="V16" s="327">
        <f t="shared" si="18"/>
        <v>0</v>
      </c>
      <c r="W16" s="327">
        <f t="shared" si="18"/>
        <v>0</v>
      </c>
      <c r="X16" s="327">
        <f t="shared" si="18"/>
        <v>0</v>
      </c>
      <c r="Y16" s="327">
        <f t="shared" si="18"/>
        <v>0</v>
      </c>
      <c r="Z16" s="327">
        <f t="shared" si="18"/>
        <v>0</v>
      </c>
      <c r="AA16" s="327">
        <f t="shared" si="18"/>
        <v>0</v>
      </c>
      <c r="AB16" s="327">
        <f t="shared" si="18"/>
        <v>0</v>
      </c>
      <c r="AC16" s="327">
        <f t="shared" si="18"/>
        <v>0</v>
      </c>
      <c r="AD16" s="327">
        <f t="shared" si="18"/>
        <v>0</v>
      </c>
      <c r="AE16" s="327">
        <f t="shared" si="18"/>
        <v>0</v>
      </c>
      <c r="AF16" s="327">
        <f t="shared" si="18"/>
        <v>0</v>
      </c>
      <c r="AG16" s="327">
        <f t="shared" si="18"/>
        <v>0</v>
      </c>
      <c r="AH16" s="327">
        <f t="shared" si="18"/>
        <v>0</v>
      </c>
      <c r="AI16" s="327">
        <f t="shared" si="18"/>
        <v>0</v>
      </c>
      <c r="AJ16" s="327">
        <f t="shared" si="18"/>
        <v>0</v>
      </c>
      <c r="AK16" s="327">
        <f t="shared" si="18"/>
        <v>0</v>
      </c>
      <c r="AL16" s="327">
        <f t="shared" si="18"/>
        <v>0</v>
      </c>
      <c r="AM16" s="327">
        <f t="shared" si="18"/>
        <v>0</v>
      </c>
      <c r="AN16" s="327">
        <f>SUM(AN11:AN15)</f>
        <v>0</v>
      </c>
      <c r="AO16" s="327">
        <f t="shared" si="18"/>
        <v>0</v>
      </c>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row>
    <row r="17" spans="1:423" s="17" customFormat="1" ht="8.25" x14ac:dyDescent="0.15">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row>
    <row r="18" spans="1:423" s="17" customFormat="1" ht="8.25" x14ac:dyDescent="0.15">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row>
    <row r="19" spans="1:423" s="17" customFormat="1" ht="21" customHeight="1" x14ac:dyDescent="0.15">
      <c r="A19" s="229" t="s">
        <v>224</v>
      </c>
      <c r="B19" s="27">
        <v>1</v>
      </c>
      <c r="C19" s="27">
        <v>2</v>
      </c>
      <c r="D19" s="27">
        <v>3</v>
      </c>
      <c r="E19" s="27">
        <v>4</v>
      </c>
      <c r="F19" s="27">
        <v>5</v>
      </c>
      <c r="G19" s="27">
        <v>6</v>
      </c>
      <c r="H19" s="27">
        <v>7</v>
      </c>
      <c r="I19" s="27">
        <v>8</v>
      </c>
      <c r="J19" s="27">
        <v>9</v>
      </c>
      <c r="K19" s="27">
        <v>10</v>
      </c>
      <c r="L19" s="27">
        <v>11</v>
      </c>
      <c r="M19" s="27">
        <v>12</v>
      </c>
      <c r="N19" s="27">
        <v>13</v>
      </c>
      <c r="O19" s="27">
        <v>14</v>
      </c>
      <c r="P19" s="27">
        <v>15</v>
      </c>
      <c r="Q19" s="27">
        <v>16</v>
      </c>
      <c r="R19" s="27">
        <v>17</v>
      </c>
      <c r="S19" s="27">
        <v>18</v>
      </c>
      <c r="T19" s="27">
        <v>19</v>
      </c>
      <c r="U19" s="27">
        <v>20</v>
      </c>
      <c r="V19" s="193"/>
      <c r="W19" s="193"/>
      <c r="X19" s="193"/>
      <c r="Y19" s="193"/>
      <c r="Z19" s="193"/>
      <c r="AA19" s="193"/>
      <c r="AB19" s="193"/>
      <c r="AC19" s="193"/>
      <c r="AD19" s="193"/>
      <c r="AE19" s="193"/>
    </row>
    <row r="20" spans="1:423" s="17" customFormat="1" ht="12.6" customHeight="1" x14ac:dyDescent="0.15">
      <c r="A20" s="226" t="s">
        <v>68</v>
      </c>
      <c r="B20" s="14">
        <f>C11</f>
        <v>0</v>
      </c>
      <c r="C20" s="14">
        <f>E11</f>
        <v>0</v>
      </c>
      <c r="D20" s="14">
        <f>G11</f>
        <v>0</v>
      </c>
      <c r="E20" s="14">
        <f>I11</f>
        <v>0</v>
      </c>
      <c r="F20" s="14">
        <f>K11</f>
        <v>0</v>
      </c>
      <c r="G20" s="14">
        <f>M11</f>
        <v>0</v>
      </c>
      <c r="H20" s="14">
        <f>O11</f>
        <v>0</v>
      </c>
      <c r="I20" s="14">
        <f>Q11</f>
        <v>0</v>
      </c>
      <c r="J20" s="14">
        <f>S11</f>
        <v>0</v>
      </c>
      <c r="K20" s="14">
        <f>U11</f>
        <v>0</v>
      </c>
      <c r="L20" s="14">
        <f>W11</f>
        <v>0</v>
      </c>
      <c r="M20" s="14">
        <f>Y11</f>
        <v>0</v>
      </c>
      <c r="N20" s="14">
        <f>AA11</f>
        <v>0</v>
      </c>
      <c r="O20" s="14">
        <f>AC11</f>
        <v>0</v>
      </c>
      <c r="P20" s="14">
        <f>AE11</f>
        <v>0</v>
      </c>
      <c r="Q20" s="14">
        <f>AG11</f>
        <v>0</v>
      </c>
      <c r="R20" s="14">
        <f>AI11</f>
        <v>0</v>
      </c>
      <c r="S20" s="14">
        <f>AK11</f>
        <v>0</v>
      </c>
      <c r="T20" s="14">
        <f>AM11</f>
        <v>0</v>
      </c>
      <c r="U20" s="14">
        <f>AO11</f>
        <v>0</v>
      </c>
      <c r="V20" s="191"/>
      <c r="W20" s="191"/>
      <c r="X20" s="191"/>
      <c r="Y20" s="191"/>
      <c r="Z20" s="191"/>
      <c r="AA20" s="191"/>
      <c r="AB20" s="191"/>
      <c r="AC20" s="191"/>
      <c r="AD20" s="191"/>
      <c r="AE20" s="191"/>
    </row>
    <row r="21" spans="1:423" s="17" customFormat="1" ht="12.6" customHeight="1" x14ac:dyDescent="0.15">
      <c r="A21" s="227" t="s">
        <v>69</v>
      </c>
      <c r="B21" s="14">
        <f>C12</f>
        <v>0</v>
      </c>
      <c r="C21" s="14">
        <f>E12</f>
        <v>0</v>
      </c>
      <c r="D21" s="14">
        <f>G12</f>
        <v>0</v>
      </c>
      <c r="E21" s="14">
        <f>I12</f>
        <v>0</v>
      </c>
      <c r="F21" s="14">
        <f>K12</f>
        <v>0</v>
      </c>
      <c r="G21" s="14">
        <f>M12</f>
        <v>0</v>
      </c>
      <c r="H21" s="14">
        <f>O12</f>
        <v>0</v>
      </c>
      <c r="I21" s="14">
        <f t="shared" ref="I21:I24" si="19">Q12</f>
        <v>0</v>
      </c>
      <c r="J21" s="14">
        <f t="shared" ref="J21:J24" si="20">S12</f>
        <v>0</v>
      </c>
      <c r="K21" s="14">
        <f>U12</f>
        <v>0</v>
      </c>
      <c r="L21" s="14">
        <f>W12</f>
        <v>0</v>
      </c>
      <c r="M21" s="14">
        <f>Y12</f>
        <v>0</v>
      </c>
      <c r="N21" s="14">
        <f>AA12</f>
        <v>0</v>
      </c>
      <c r="O21" s="14">
        <f>AC12</f>
        <v>0</v>
      </c>
      <c r="P21" s="14">
        <f>AE12</f>
        <v>0</v>
      </c>
      <c r="Q21" s="14">
        <f>AG12</f>
        <v>0</v>
      </c>
      <c r="R21" s="14">
        <f>AI12</f>
        <v>0</v>
      </c>
      <c r="S21" s="14">
        <f>AK12</f>
        <v>0</v>
      </c>
      <c r="T21" s="14">
        <f>AM12</f>
        <v>0</v>
      </c>
      <c r="U21" s="14">
        <f>AO12</f>
        <v>0</v>
      </c>
      <c r="V21" s="191"/>
      <c r="W21" s="191"/>
      <c r="X21" s="191"/>
      <c r="Y21" s="191"/>
      <c r="Z21" s="191"/>
      <c r="AA21" s="191"/>
      <c r="AB21" s="191"/>
      <c r="AC21" s="191"/>
      <c r="AD21" s="191"/>
      <c r="AE21" s="191"/>
    </row>
    <row r="22" spans="1:423" s="17" customFormat="1" ht="12.6" customHeight="1" x14ac:dyDescent="0.15">
      <c r="A22" s="227" t="s">
        <v>70</v>
      </c>
      <c r="B22" s="14">
        <f>C13</f>
        <v>0</v>
      </c>
      <c r="C22" s="14">
        <f>E13</f>
        <v>0</v>
      </c>
      <c r="D22" s="14">
        <f>G13</f>
        <v>0</v>
      </c>
      <c r="E22" s="14">
        <f>I13</f>
        <v>0</v>
      </c>
      <c r="F22" s="14">
        <f>K13</f>
        <v>0</v>
      </c>
      <c r="G22" s="14">
        <f>M13</f>
        <v>0</v>
      </c>
      <c r="H22" s="14">
        <f>O13</f>
        <v>0</v>
      </c>
      <c r="I22" s="14">
        <f t="shared" si="19"/>
        <v>0</v>
      </c>
      <c r="J22" s="14">
        <f t="shared" si="20"/>
        <v>0</v>
      </c>
      <c r="K22" s="14">
        <f>U13</f>
        <v>0</v>
      </c>
      <c r="L22" s="14">
        <f>W13</f>
        <v>0</v>
      </c>
      <c r="M22" s="14">
        <f>Y13</f>
        <v>0</v>
      </c>
      <c r="N22" s="14">
        <f>AA13</f>
        <v>0</v>
      </c>
      <c r="O22" s="14">
        <f>AC13</f>
        <v>0</v>
      </c>
      <c r="P22" s="14">
        <f>AE13</f>
        <v>0</v>
      </c>
      <c r="Q22" s="14">
        <f>AG13</f>
        <v>0</v>
      </c>
      <c r="R22" s="14">
        <f>AI13</f>
        <v>0</v>
      </c>
      <c r="S22" s="14">
        <f>AK13</f>
        <v>0</v>
      </c>
      <c r="T22" s="14">
        <f>AM13</f>
        <v>0</v>
      </c>
      <c r="U22" s="14">
        <f>AO13</f>
        <v>0</v>
      </c>
      <c r="V22" s="191"/>
      <c r="W22" s="191"/>
      <c r="X22" s="191"/>
      <c r="Y22" s="191"/>
      <c r="Z22" s="191"/>
      <c r="AA22" s="191"/>
      <c r="AB22" s="191"/>
      <c r="AC22" s="191"/>
      <c r="AD22" s="191"/>
      <c r="AE22" s="191"/>
    </row>
    <row r="23" spans="1:423" s="17" customFormat="1" ht="12.6" customHeight="1" x14ac:dyDescent="0.15">
      <c r="A23" s="227" t="s">
        <v>71</v>
      </c>
      <c r="B23" s="14">
        <f>C14</f>
        <v>0</v>
      </c>
      <c r="C23" s="14">
        <f>E14</f>
        <v>0</v>
      </c>
      <c r="D23" s="14">
        <f>G14</f>
        <v>0</v>
      </c>
      <c r="E23" s="14">
        <f>I14</f>
        <v>0</v>
      </c>
      <c r="F23" s="14">
        <f>K14</f>
        <v>0</v>
      </c>
      <c r="G23" s="14">
        <f>M14</f>
        <v>0</v>
      </c>
      <c r="H23" s="14">
        <f>O14</f>
        <v>0</v>
      </c>
      <c r="I23" s="14">
        <f t="shared" si="19"/>
        <v>0</v>
      </c>
      <c r="J23" s="14">
        <f t="shared" si="20"/>
        <v>0</v>
      </c>
      <c r="K23" s="14">
        <f>U14</f>
        <v>0</v>
      </c>
      <c r="L23" s="14">
        <f>W14</f>
        <v>0</v>
      </c>
      <c r="M23" s="14">
        <f>Y14</f>
        <v>0</v>
      </c>
      <c r="N23" s="14">
        <f>AA14</f>
        <v>0</v>
      </c>
      <c r="O23" s="14">
        <f>AC14</f>
        <v>0</v>
      </c>
      <c r="P23" s="14">
        <f>AE14</f>
        <v>0</v>
      </c>
      <c r="Q23" s="14">
        <f>AG14</f>
        <v>0</v>
      </c>
      <c r="R23" s="14">
        <f>AI14</f>
        <v>0</v>
      </c>
      <c r="S23" s="14">
        <f>AK14</f>
        <v>0</v>
      </c>
      <c r="T23" s="14">
        <f>AM14</f>
        <v>0</v>
      </c>
      <c r="U23" s="14">
        <f>AO14</f>
        <v>0</v>
      </c>
      <c r="V23" s="191"/>
      <c r="W23" s="191"/>
      <c r="X23" s="191"/>
      <c r="Y23" s="191"/>
      <c r="Z23" s="191"/>
      <c r="AA23" s="191"/>
      <c r="AB23" s="191"/>
      <c r="AC23" s="191"/>
      <c r="AD23" s="191"/>
      <c r="AE23" s="191"/>
    </row>
    <row r="24" spans="1:423" s="17" customFormat="1" ht="12.6" customHeight="1" x14ac:dyDescent="0.15">
      <c r="A24" s="227" t="s">
        <v>180</v>
      </c>
      <c r="B24" s="14">
        <f>C15</f>
        <v>0</v>
      </c>
      <c r="C24" s="14">
        <f>E15</f>
        <v>0</v>
      </c>
      <c r="D24" s="14">
        <f>G15</f>
        <v>0</v>
      </c>
      <c r="E24" s="14">
        <f>I15</f>
        <v>0</v>
      </c>
      <c r="F24" s="14">
        <f>K15</f>
        <v>0</v>
      </c>
      <c r="G24" s="14">
        <f>M15</f>
        <v>0</v>
      </c>
      <c r="H24" s="14">
        <f>O15</f>
        <v>0</v>
      </c>
      <c r="I24" s="14">
        <f t="shared" si="19"/>
        <v>0</v>
      </c>
      <c r="J24" s="14">
        <f t="shared" si="20"/>
        <v>0</v>
      </c>
      <c r="K24" s="14">
        <f>U15</f>
        <v>0</v>
      </c>
      <c r="L24" s="14">
        <f>W15</f>
        <v>0</v>
      </c>
      <c r="M24" s="14">
        <f>Y15</f>
        <v>0</v>
      </c>
      <c r="N24" s="14">
        <f>AA15</f>
        <v>0</v>
      </c>
      <c r="O24" s="14">
        <f>AC15</f>
        <v>0</v>
      </c>
      <c r="P24" s="14">
        <f>AE15</f>
        <v>0</v>
      </c>
      <c r="Q24" s="14">
        <f>AG15</f>
        <v>0</v>
      </c>
      <c r="R24" s="14">
        <f>AI15</f>
        <v>0</v>
      </c>
      <c r="S24" s="14">
        <f>AK15</f>
        <v>0</v>
      </c>
      <c r="T24" s="14">
        <f>AM15</f>
        <v>0</v>
      </c>
      <c r="U24" s="14">
        <f>AO15</f>
        <v>0</v>
      </c>
      <c r="V24" s="191"/>
      <c r="W24" s="191"/>
      <c r="X24" s="191"/>
      <c r="Y24" s="191"/>
      <c r="Z24" s="191"/>
      <c r="AA24" s="191"/>
      <c r="AB24" s="191"/>
      <c r="AC24" s="191"/>
      <c r="AD24" s="191"/>
      <c r="AE24" s="191"/>
    </row>
    <row r="25" spans="1:423" s="17" customFormat="1" ht="57.75" customHeight="1" x14ac:dyDescent="0.15">
      <c r="A25" s="230" t="s">
        <v>276</v>
      </c>
      <c r="B25" s="328">
        <v>0</v>
      </c>
      <c r="C25" s="328">
        <v>0</v>
      </c>
      <c r="D25" s="328">
        <v>0</v>
      </c>
      <c r="E25" s="328">
        <v>0</v>
      </c>
      <c r="F25" s="328">
        <v>0</v>
      </c>
      <c r="G25" s="328">
        <v>0</v>
      </c>
      <c r="H25" s="328">
        <v>0</v>
      </c>
      <c r="I25" s="328">
        <v>0</v>
      </c>
      <c r="J25" s="328">
        <v>0</v>
      </c>
      <c r="K25" s="328">
        <v>0</v>
      </c>
      <c r="L25" s="328">
        <v>0</v>
      </c>
      <c r="M25" s="328">
        <v>0</v>
      </c>
      <c r="N25" s="328">
        <v>0</v>
      </c>
      <c r="O25" s="328">
        <v>0</v>
      </c>
      <c r="P25" s="328">
        <v>0</v>
      </c>
      <c r="Q25" s="328">
        <v>0</v>
      </c>
      <c r="R25" s="328">
        <v>0</v>
      </c>
      <c r="S25" s="328">
        <v>0</v>
      </c>
      <c r="T25" s="328">
        <v>0</v>
      </c>
      <c r="U25" s="328">
        <v>0</v>
      </c>
      <c r="V25" s="191"/>
      <c r="W25" s="191"/>
      <c r="X25" s="191"/>
      <c r="Y25" s="191"/>
      <c r="Z25" s="191"/>
      <c r="AA25" s="191"/>
      <c r="AB25" s="191"/>
      <c r="AC25" s="191"/>
      <c r="AD25" s="191"/>
      <c r="AE25" s="191"/>
    </row>
    <row r="26" spans="1:423" s="18" customFormat="1" ht="22.15" customHeight="1" x14ac:dyDescent="0.15">
      <c r="A26" s="228" t="s">
        <v>229</v>
      </c>
      <c r="B26" s="327">
        <f>SUM(B20:B25)</f>
        <v>0</v>
      </c>
      <c r="C26" s="327">
        <f t="shared" ref="C26:U26" si="21">SUM(C20:C25)</f>
        <v>0</v>
      </c>
      <c r="D26" s="327">
        <f t="shared" si="21"/>
        <v>0</v>
      </c>
      <c r="E26" s="327">
        <f t="shared" si="21"/>
        <v>0</v>
      </c>
      <c r="F26" s="327">
        <f t="shared" si="21"/>
        <v>0</v>
      </c>
      <c r="G26" s="327">
        <f t="shared" si="21"/>
        <v>0</v>
      </c>
      <c r="H26" s="327">
        <f t="shared" si="21"/>
        <v>0</v>
      </c>
      <c r="I26" s="327">
        <f t="shared" si="21"/>
        <v>0</v>
      </c>
      <c r="J26" s="327">
        <f t="shared" si="21"/>
        <v>0</v>
      </c>
      <c r="K26" s="327">
        <f t="shared" si="21"/>
        <v>0</v>
      </c>
      <c r="L26" s="327">
        <f t="shared" si="21"/>
        <v>0</v>
      </c>
      <c r="M26" s="327">
        <f t="shared" si="21"/>
        <v>0</v>
      </c>
      <c r="N26" s="327">
        <f t="shared" si="21"/>
        <v>0</v>
      </c>
      <c r="O26" s="327">
        <f t="shared" si="21"/>
        <v>0</v>
      </c>
      <c r="P26" s="327">
        <f t="shared" si="21"/>
        <v>0</v>
      </c>
      <c r="Q26" s="327">
        <f t="shared" si="21"/>
        <v>0</v>
      </c>
      <c r="R26" s="327">
        <f t="shared" si="21"/>
        <v>0</v>
      </c>
      <c r="S26" s="327">
        <f t="shared" si="21"/>
        <v>0</v>
      </c>
      <c r="T26" s="327">
        <f t="shared" si="21"/>
        <v>0</v>
      </c>
      <c r="U26" s="327">
        <f t="shared" si="21"/>
        <v>0</v>
      </c>
      <c r="V26" s="89"/>
      <c r="W26" s="89"/>
      <c r="X26" s="89"/>
      <c r="Y26" s="89"/>
      <c r="Z26" s="89"/>
      <c r="AA26" s="89"/>
      <c r="AB26" s="89"/>
      <c r="AC26" s="89"/>
      <c r="AD26" s="89"/>
      <c r="AE26" s="89"/>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row>
    <row r="27" spans="1:423" s="90" customFormat="1" ht="12.6" customHeight="1" x14ac:dyDescent="0.15">
      <c r="A27" s="231" t="s">
        <v>66</v>
      </c>
      <c r="B27" s="99"/>
      <c r="C27" s="99"/>
      <c r="D27" s="99"/>
      <c r="E27" s="99"/>
      <c r="F27" s="99"/>
      <c r="G27" s="99"/>
      <c r="H27" s="99"/>
      <c r="I27" s="99"/>
      <c r="J27" s="99"/>
      <c r="K27" s="99"/>
      <c r="L27" s="99"/>
      <c r="M27" s="99"/>
      <c r="N27" s="99"/>
      <c r="O27" s="99"/>
      <c r="P27" s="99"/>
      <c r="Q27" s="99"/>
      <c r="R27" s="99"/>
      <c r="S27" s="99"/>
      <c r="T27" s="99"/>
      <c r="U27" s="99"/>
      <c r="V27" s="194"/>
      <c r="W27" s="194"/>
      <c r="X27" s="194"/>
      <c r="Y27" s="194"/>
      <c r="Z27" s="194"/>
      <c r="AA27" s="194"/>
      <c r="AB27" s="194"/>
      <c r="AC27" s="194"/>
      <c r="AD27" s="194"/>
      <c r="AE27" s="194"/>
    </row>
    <row r="28" spans="1:423" s="90" customFormat="1" ht="12.6" customHeight="1" x14ac:dyDescent="0.15">
      <c r="A28" s="231" t="s">
        <v>142</v>
      </c>
      <c r="B28" s="99"/>
      <c r="C28" s="99"/>
      <c r="D28" s="99"/>
      <c r="E28" s="99"/>
      <c r="F28" s="99"/>
      <c r="G28" s="99"/>
      <c r="H28" s="99"/>
      <c r="I28" s="99"/>
      <c r="J28" s="99"/>
      <c r="K28" s="99"/>
      <c r="L28" s="99"/>
      <c r="M28" s="99"/>
      <c r="N28" s="99"/>
      <c r="O28" s="99"/>
      <c r="P28" s="99"/>
      <c r="Q28" s="99"/>
      <c r="R28" s="99"/>
      <c r="S28" s="99"/>
      <c r="T28" s="99"/>
      <c r="U28" s="99"/>
      <c r="V28" s="194"/>
      <c r="W28" s="194"/>
      <c r="X28" s="194"/>
      <c r="Y28" s="194"/>
      <c r="Z28" s="194"/>
      <c r="AA28" s="194"/>
      <c r="AB28" s="194"/>
      <c r="AC28" s="194"/>
      <c r="AD28" s="194"/>
      <c r="AE28" s="194"/>
    </row>
    <row r="29" spans="1:423" s="90" customFormat="1" ht="12.6" customHeight="1" x14ac:dyDescent="0.15">
      <c r="A29" s="231" t="s">
        <v>59</v>
      </c>
      <c r="B29" s="99"/>
      <c r="C29" s="99"/>
      <c r="D29" s="99"/>
      <c r="E29" s="99"/>
      <c r="F29" s="99"/>
      <c r="G29" s="99"/>
      <c r="H29" s="99"/>
      <c r="I29" s="99"/>
      <c r="J29" s="99"/>
      <c r="K29" s="99"/>
      <c r="L29" s="99"/>
      <c r="M29" s="99"/>
      <c r="N29" s="99"/>
      <c r="O29" s="99"/>
      <c r="P29" s="99"/>
      <c r="Q29" s="99"/>
      <c r="R29" s="99"/>
      <c r="S29" s="99"/>
      <c r="T29" s="99"/>
      <c r="U29" s="99"/>
      <c r="V29" s="194"/>
      <c r="W29" s="194"/>
      <c r="X29" s="194"/>
      <c r="Y29" s="194"/>
      <c r="Z29" s="194"/>
      <c r="AA29" s="194"/>
      <c r="AB29" s="194"/>
      <c r="AC29" s="194"/>
      <c r="AD29" s="194"/>
      <c r="AE29" s="194"/>
    </row>
    <row r="30" spans="1:423" s="90" customFormat="1" ht="12.6" customHeight="1" x14ac:dyDescent="0.15">
      <c r="A30" s="231" t="s">
        <v>17</v>
      </c>
      <c r="B30" s="99"/>
      <c r="C30" s="99"/>
      <c r="D30" s="99"/>
      <c r="E30" s="99"/>
      <c r="F30" s="99"/>
      <c r="G30" s="99"/>
      <c r="H30" s="99"/>
      <c r="I30" s="99"/>
      <c r="J30" s="99"/>
      <c r="K30" s="99"/>
      <c r="L30" s="99"/>
      <c r="M30" s="99"/>
      <c r="N30" s="99"/>
      <c r="O30" s="99"/>
      <c r="P30" s="99"/>
      <c r="Q30" s="99"/>
      <c r="R30" s="99"/>
      <c r="S30" s="99"/>
      <c r="T30" s="99"/>
      <c r="U30" s="99"/>
      <c r="V30" s="194"/>
      <c r="W30" s="194"/>
      <c r="X30" s="194"/>
      <c r="Y30" s="194"/>
      <c r="Z30" s="194"/>
      <c r="AA30" s="194"/>
      <c r="AB30" s="194"/>
      <c r="AC30" s="194"/>
      <c r="AD30" s="194"/>
      <c r="AE30" s="194"/>
    </row>
    <row r="31" spans="1:423" s="90" customFormat="1" ht="12.6" customHeight="1" x14ac:dyDescent="0.15">
      <c r="A31" s="231" t="s">
        <v>16</v>
      </c>
      <c r="B31" s="99"/>
      <c r="C31" s="99"/>
      <c r="D31" s="99"/>
      <c r="E31" s="99"/>
      <c r="F31" s="99"/>
      <c r="G31" s="99"/>
      <c r="H31" s="99"/>
      <c r="I31" s="99"/>
      <c r="J31" s="99"/>
      <c r="K31" s="99"/>
      <c r="L31" s="99"/>
      <c r="M31" s="99"/>
      <c r="N31" s="99"/>
      <c r="O31" s="99"/>
      <c r="P31" s="99"/>
      <c r="Q31" s="99"/>
      <c r="R31" s="99"/>
      <c r="S31" s="99"/>
      <c r="T31" s="99"/>
      <c r="U31" s="99"/>
      <c r="V31" s="194"/>
      <c r="W31" s="194"/>
      <c r="X31" s="194"/>
      <c r="Y31" s="194"/>
      <c r="Z31" s="194"/>
      <c r="AA31" s="194"/>
      <c r="AB31" s="194"/>
      <c r="AC31" s="194"/>
      <c r="AD31" s="194"/>
      <c r="AE31" s="194"/>
    </row>
    <row r="32" spans="1:423" s="90" customFormat="1" ht="12.6" customHeight="1" x14ac:dyDescent="0.15">
      <c r="A32" s="231" t="s">
        <v>261</v>
      </c>
      <c r="B32" s="99"/>
      <c r="C32" s="99"/>
      <c r="D32" s="99"/>
      <c r="E32" s="99"/>
      <c r="F32" s="99"/>
      <c r="G32" s="99"/>
      <c r="H32" s="99"/>
      <c r="I32" s="99"/>
      <c r="J32" s="99"/>
      <c r="K32" s="99"/>
      <c r="L32" s="99"/>
      <c r="M32" s="99"/>
      <c r="N32" s="99"/>
      <c r="O32" s="99"/>
      <c r="P32" s="99"/>
      <c r="Q32" s="99"/>
      <c r="R32" s="99"/>
      <c r="S32" s="99"/>
      <c r="T32" s="99"/>
      <c r="U32" s="99"/>
      <c r="V32" s="194"/>
      <c r="W32" s="194"/>
      <c r="X32" s="194"/>
      <c r="Y32" s="194"/>
      <c r="Z32" s="194"/>
      <c r="AA32" s="194"/>
      <c r="AB32" s="194"/>
      <c r="AC32" s="194"/>
      <c r="AD32" s="194"/>
      <c r="AE32" s="194"/>
    </row>
    <row r="33" spans="1:423" s="90" customFormat="1" ht="12.6" customHeight="1" x14ac:dyDescent="0.15">
      <c r="A33" s="231" t="s">
        <v>91</v>
      </c>
      <c r="B33" s="99"/>
      <c r="C33" s="99"/>
      <c r="D33" s="99"/>
      <c r="E33" s="99"/>
      <c r="F33" s="99"/>
      <c r="G33" s="99"/>
      <c r="H33" s="99"/>
      <c r="I33" s="99"/>
      <c r="J33" s="99"/>
      <c r="K33" s="99"/>
      <c r="L33" s="99"/>
      <c r="M33" s="99"/>
      <c r="N33" s="99"/>
      <c r="O33" s="99"/>
      <c r="P33" s="99"/>
      <c r="Q33" s="99"/>
      <c r="R33" s="99"/>
      <c r="S33" s="99"/>
      <c r="T33" s="99"/>
      <c r="U33" s="99"/>
      <c r="V33" s="194"/>
      <c r="W33" s="194"/>
      <c r="X33" s="194"/>
      <c r="Y33" s="194"/>
      <c r="Z33" s="194"/>
      <c r="AA33" s="194"/>
      <c r="AB33" s="194"/>
      <c r="AC33" s="194"/>
      <c r="AD33" s="194"/>
      <c r="AE33" s="194"/>
    </row>
    <row r="34" spans="1:423" s="90" customFormat="1" ht="12.6" customHeight="1" x14ac:dyDescent="0.15">
      <c r="A34" s="231" t="s">
        <v>67</v>
      </c>
      <c r="B34" s="296">
        <f>('Ulazni parametri projekta'!C18-B16)*B39</f>
        <v>0</v>
      </c>
      <c r="C34" s="296">
        <f>('Ulazni parametri projekta'!D18-D16)*C39</f>
        <v>0</v>
      </c>
      <c r="D34" s="296">
        <f>('Ulazni parametri projekta'!E18-F16)*D39</f>
        <v>0</v>
      </c>
      <c r="E34" s="296">
        <f>('Ulazni parametri projekta'!F18-H16)*E39</f>
        <v>0</v>
      </c>
      <c r="F34" s="296">
        <f>('Ulazni parametri projekta'!G18-J16)*F39</f>
        <v>0</v>
      </c>
      <c r="G34" s="296">
        <f>('Ulazni parametri projekta'!H18-L16)*G39</f>
        <v>0</v>
      </c>
      <c r="H34" s="296">
        <f>('Ulazni parametri projekta'!I18-N16)*H39</f>
        <v>0</v>
      </c>
      <c r="I34" s="296">
        <f>('Ulazni parametri projekta'!J18-P16)*I39</f>
        <v>0</v>
      </c>
      <c r="J34" s="296">
        <f>('Ulazni parametri projekta'!K18-R16)*J39</f>
        <v>0</v>
      </c>
      <c r="K34" s="296">
        <f>('Ulazni parametri projekta'!L18-T16)*K39</f>
        <v>0</v>
      </c>
      <c r="L34" s="296">
        <f>('Ulazni parametri projekta'!M18-V16)*L39</f>
        <v>0</v>
      </c>
      <c r="M34" s="296">
        <f>('Ulazni parametri projekta'!N18-X16)*M39</f>
        <v>0</v>
      </c>
      <c r="N34" s="296">
        <f>('Ulazni parametri projekta'!O18-Z16)*N39</f>
        <v>0</v>
      </c>
      <c r="O34" s="296">
        <f>('Ulazni parametri projekta'!P18-AB16)*O39</f>
        <v>0</v>
      </c>
      <c r="P34" s="296">
        <f>('Ulazni parametri projekta'!Q18-AD16)*P39</f>
        <v>0</v>
      </c>
      <c r="Q34" s="296">
        <f>('Ulazni parametri projekta'!R18-AF16)*Q39</f>
        <v>0</v>
      </c>
      <c r="R34" s="296">
        <f>('Ulazni parametri projekta'!S18-AH16)*R39</f>
        <v>0</v>
      </c>
      <c r="S34" s="296">
        <f>('Ulazni parametri projekta'!T18-AJ16)*S39</f>
        <v>0</v>
      </c>
      <c r="T34" s="296">
        <f>('Ulazni parametri projekta'!U18-AL16)*T39</f>
        <v>0</v>
      </c>
      <c r="U34" s="296">
        <f>('Ulazni parametri projekta'!V18-AN16)*U39</f>
        <v>0</v>
      </c>
      <c r="V34" s="192"/>
      <c r="W34" s="192"/>
      <c r="X34" s="192"/>
      <c r="Y34" s="192"/>
      <c r="Z34" s="192"/>
      <c r="AA34" s="192"/>
      <c r="AB34" s="192"/>
      <c r="AC34" s="192"/>
      <c r="AD34" s="192"/>
      <c r="AE34" s="192"/>
    </row>
    <row r="35" spans="1:423" s="18" customFormat="1" ht="18.600000000000001" customHeight="1" x14ac:dyDescent="0.15">
      <c r="A35" s="228" t="s">
        <v>228</v>
      </c>
      <c r="B35" s="87">
        <f t="shared" ref="B35:U35" si="22">SUM(B27:B34)</f>
        <v>0</v>
      </c>
      <c r="C35" s="87">
        <f t="shared" si="22"/>
        <v>0</v>
      </c>
      <c r="D35" s="87">
        <f t="shared" si="22"/>
        <v>0</v>
      </c>
      <c r="E35" s="87">
        <f t="shared" si="22"/>
        <v>0</v>
      </c>
      <c r="F35" s="87">
        <f t="shared" si="22"/>
        <v>0</v>
      </c>
      <c r="G35" s="87">
        <f t="shared" si="22"/>
        <v>0</v>
      </c>
      <c r="H35" s="87">
        <f t="shared" si="22"/>
        <v>0</v>
      </c>
      <c r="I35" s="87">
        <f t="shared" si="22"/>
        <v>0</v>
      </c>
      <c r="J35" s="87">
        <f t="shared" si="22"/>
        <v>0</v>
      </c>
      <c r="K35" s="87">
        <f t="shared" si="22"/>
        <v>0</v>
      </c>
      <c r="L35" s="87">
        <f t="shared" si="22"/>
        <v>0</v>
      </c>
      <c r="M35" s="87">
        <f t="shared" si="22"/>
        <v>0</v>
      </c>
      <c r="N35" s="87">
        <f t="shared" si="22"/>
        <v>0</v>
      </c>
      <c r="O35" s="87">
        <f t="shared" si="22"/>
        <v>0</v>
      </c>
      <c r="P35" s="87">
        <f t="shared" si="22"/>
        <v>0</v>
      </c>
      <c r="Q35" s="87">
        <f t="shared" si="22"/>
        <v>0</v>
      </c>
      <c r="R35" s="87">
        <f t="shared" si="22"/>
        <v>0</v>
      </c>
      <c r="S35" s="87">
        <f t="shared" si="22"/>
        <v>0</v>
      </c>
      <c r="T35" s="87">
        <f t="shared" si="22"/>
        <v>0</v>
      </c>
      <c r="U35" s="87">
        <f t="shared" si="22"/>
        <v>0</v>
      </c>
      <c r="V35" s="89"/>
      <c r="W35" s="89"/>
      <c r="X35" s="89"/>
      <c r="Y35" s="89"/>
      <c r="Z35" s="89"/>
      <c r="AA35" s="89"/>
      <c r="AB35" s="89"/>
      <c r="AC35" s="89"/>
      <c r="AD35" s="89"/>
      <c r="AE35" s="89"/>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c r="PA35" s="17"/>
      <c r="PB35" s="17"/>
      <c r="PC35" s="17"/>
      <c r="PD35" s="17"/>
      <c r="PE35" s="17"/>
      <c r="PF35" s="17"/>
      <c r="PG35" s="17"/>
    </row>
    <row r="36" spans="1:423" s="18" customFormat="1" ht="20.25" customHeight="1" x14ac:dyDescent="0.15">
      <c r="A36" s="313" t="s">
        <v>260</v>
      </c>
      <c r="B36" s="87">
        <f t="shared" ref="B36:U36" si="23">B26-B35</f>
        <v>0</v>
      </c>
      <c r="C36" s="87">
        <f t="shared" si="23"/>
        <v>0</v>
      </c>
      <c r="D36" s="87">
        <f t="shared" si="23"/>
        <v>0</v>
      </c>
      <c r="E36" s="87">
        <f t="shared" si="23"/>
        <v>0</v>
      </c>
      <c r="F36" s="87">
        <f t="shared" si="23"/>
        <v>0</v>
      </c>
      <c r="G36" s="87">
        <f t="shared" si="23"/>
        <v>0</v>
      </c>
      <c r="H36" s="87">
        <f t="shared" si="23"/>
        <v>0</v>
      </c>
      <c r="I36" s="87">
        <f t="shared" si="23"/>
        <v>0</v>
      </c>
      <c r="J36" s="87">
        <f t="shared" si="23"/>
        <v>0</v>
      </c>
      <c r="K36" s="87">
        <f t="shared" si="23"/>
        <v>0</v>
      </c>
      <c r="L36" s="87">
        <f t="shared" si="23"/>
        <v>0</v>
      </c>
      <c r="M36" s="87">
        <f t="shared" si="23"/>
        <v>0</v>
      </c>
      <c r="N36" s="87">
        <f t="shared" si="23"/>
        <v>0</v>
      </c>
      <c r="O36" s="87">
        <f t="shared" si="23"/>
        <v>0</v>
      </c>
      <c r="P36" s="87">
        <f t="shared" si="23"/>
        <v>0</v>
      </c>
      <c r="Q36" s="87">
        <f t="shared" si="23"/>
        <v>0</v>
      </c>
      <c r="R36" s="87">
        <f t="shared" si="23"/>
        <v>0</v>
      </c>
      <c r="S36" s="87">
        <f t="shared" si="23"/>
        <v>0</v>
      </c>
      <c r="T36" s="87">
        <f t="shared" si="23"/>
        <v>0</v>
      </c>
      <c r="U36" s="87">
        <f t="shared" si="23"/>
        <v>0</v>
      </c>
      <c r="V36" s="89"/>
      <c r="W36" s="89"/>
      <c r="X36" s="89"/>
      <c r="Y36" s="89"/>
      <c r="Z36" s="89"/>
      <c r="AA36" s="89"/>
      <c r="AB36" s="89"/>
      <c r="AC36" s="89"/>
      <c r="AD36" s="89"/>
      <c r="AE36" s="89"/>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c r="OE36" s="17"/>
      <c r="OF36" s="17"/>
      <c r="OG36" s="17"/>
      <c r="OH36" s="17"/>
      <c r="OI36" s="17"/>
      <c r="OJ36" s="17"/>
      <c r="OK36" s="17"/>
      <c r="OL36" s="17"/>
      <c r="OM36" s="17"/>
      <c r="ON36" s="17"/>
      <c r="OO36" s="17"/>
      <c r="OP36" s="17"/>
      <c r="OQ36" s="17"/>
      <c r="OR36" s="17"/>
      <c r="OS36" s="17"/>
      <c r="OT36" s="17"/>
      <c r="OU36" s="17"/>
      <c r="OV36" s="17"/>
      <c r="OW36" s="17"/>
      <c r="OX36" s="17"/>
      <c r="OY36" s="17"/>
      <c r="OZ36" s="17"/>
      <c r="PA36" s="17"/>
      <c r="PB36" s="17"/>
      <c r="PC36" s="17"/>
      <c r="PD36" s="17"/>
      <c r="PE36" s="17"/>
      <c r="PF36" s="17"/>
      <c r="PG36" s="17"/>
    </row>
    <row r="37" spans="1:423" x14ac:dyDescent="0.2">
      <c r="A37" s="91"/>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row>
    <row r="38" spans="1:423" x14ac:dyDescent="0.2">
      <c r="A38" s="91"/>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row>
    <row r="39" spans="1:423" ht="18.75" x14ac:dyDescent="0.2">
      <c r="A39" s="303" t="s">
        <v>240</v>
      </c>
      <c r="B39" s="302"/>
      <c r="C39" s="302"/>
      <c r="D39" s="302"/>
      <c r="E39" s="302"/>
      <c r="F39" s="302"/>
      <c r="G39" s="302"/>
      <c r="H39" s="302"/>
      <c r="I39" s="302"/>
      <c r="J39" s="302"/>
      <c r="K39" s="302"/>
      <c r="L39" s="302"/>
      <c r="M39" s="302"/>
      <c r="N39" s="302"/>
      <c r="O39" s="302"/>
      <c r="P39" s="302"/>
      <c r="Q39" s="302"/>
      <c r="R39" s="302"/>
      <c r="S39" s="302"/>
      <c r="T39" s="302"/>
      <c r="U39" s="302"/>
    </row>
    <row r="40" spans="1:423" x14ac:dyDescent="0.2">
      <c r="A40" s="93"/>
      <c r="B40" s="94"/>
    </row>
    <row r="41" spans="1:423" x14ac:dyDescent="0.2">
      <c r="A41" s="95"/>
      <c r="B41" s="96"/>
    </row>
    <row r="42" spans="1:423" x14ac:dyDescent="0.2">
      <c r="A42" s="95"/>
      <c r="B42" s="97"/>
    </row>
    <row r="44" spans="1:423" x14ac:dyDescent="0.2">
      <c r="B44" s="98"/>
    </row>
  </sheetData>
  <mergeCells count="22">
    <mergeCell ref="AN9:AO9"/>
    <mergeCell ref="AD9:AE9"/>
    <mergeCell ref="AF9:AG9"/>
    <mergeCell ref="AH9:AI9"/>
    <mergeCell ref="AJ9:AK9"/>
    <mergeCell ref="AL9:AM9"/>
    <mergeCell ref="T9:U9"/>
    <mergeCell ref="V9:W9"/>
    <mergeCell ref="X9:Y9"/>
    <mergeCell ref="Z9:AA9"/>
    <mergeCell ref="AB9:AC9"/>
    <mergeCell ref="R9:S9"/>
    <mergeCell ref="B9:C9"/>
    <mergeCell ref="D9:E9"/>
    <mergeCell ref="F9:G9"/>
    <mergeCell ref="H9:I9"/>
    <mergeCell ref="J9:K9"/>
    <mergeCell ref="A4:D6"/>
    <mergeCell ref="A2:D2"/>
    <mergeCell ref="L9:M9"/>
    <mergeCell ref="N9:O9"/>
    <mergeCell ref="P9:Q9"/>
  </mergeCells>
  <phoneticPr fontId="9" type="noConversion"/>
  <pageMargins left="0.17" right="0.17"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J20"/>
  <sheetViews>
    <sheetView zoomScale="110" zoomScaleNormal="110" workbookViewId="0">
      <pane ySplit="1" topLeftCell="A2" activePane="bottomLeft" state="frozen"/>
      <selection activeCell="H24" sqref="H24"/>
      <selection pane="bottomLeft" activeCell="C10" sqref="C10"/>
    </sheetView>
  </sheetViews>
  <sheetFormatPr defaultColWidth="9.140625" defaultRowHeight="33.75" customHeight="1" x14ac:dyDescent="0.2"/>
  <cols>
    <col min="1" max="1" width="27.140625" customWidth="1"/>
    <col min="2" max="2" width="16.7109375" customWidth="1"/>
    <col min="3" max="3" width="11.85546875" style="77" customWidth="1"/>
    <col min="4" max="4" width="12.140625" style="77" customWidth="1"/>
    <col min="5" max="5" width="10.28515625" style="77" customWidth="1"/>
    <col min="6" max="20" width="11.28515625" style="77" bestFit="1" customWidth="1"/>
    <col min="21" max="21" width="13.7109375" style="77" bestFit="1" customWidth="1"/>
    <col min="22" max="22" width="11.28515625" style="77" bestFit="1" customWidth="1"/>
  </cols>
  <sheetData>
    <row r="1" spans="1:114" ht="16.899999999999999" customHeight="1" x14ac:dyDescent="0.2"/>
    <row r="2" spans="1:114" ht="33" customHeight="1" thickBot="1" x14ac:dyDescent="0.25">
      <c r="A2" s="428" t="s">
        <v>76</v>
      </c>
      <c r="B2" s="429"/>
      <c r="C2" s="430"/>
      <c r="D2" s="100"/>
    </row>
    <row r="3" spans="1:114" s="85" customFormat="1" ht="13.9" customHeight="1" thickTop="1" thickBot="1" x14ac:dyDescent="0.25">
      <c r="A3" s="101"/>
      <c r="B3" s="102"/>
      <c r="C3" s="103"/>
      <c r="D3" s="104"/>
      <c r="E3" s="104"/>
      <c r="F3" s="104"/>
      <c r="G3" s="104"/>
      <c r="H3" s="104"/>
      <c r="I3" s="104"/>
      <c r="J3" s="104"/>
      <c r="K3" s="104"/>
      <c r="L3" s="104"/>
      <c r="M3" s="104"/>
      <c r="N3" s="104"/>
      <c r="O3" s="104"/>
      <c r="P3" s="104"/>
      <c r="Q3" s="104"/>
      <c r="R3" s="104"/>
      <c r="S3" s="104"/>
      <c r="T3" s="104"/>
      <c r="U3" s="104"/>
      <c r="V3" s="104"/>
    </row>
    <row r="4" spans="1:114" ht="63" customHeight="1" thickTop="1" thickBot="1" x14ac:dyDescent="0.25">
      <c r="A4" s="431" t="s">
        <v>149</v>
      </c>
      <c r="B4" s="432"/>
      <c r="C4" s="432"/>
      <c r="D4" s="433"/>
      <c r="E4" s="100"/>
    </row>
    <row r="5" spans="1:114" ht="18.75" customHeight="1" thickTop="1" x14ac:dyDescent="0.2"/>
    <row r="6" spans="1:114" s="17" customFormat="1" ht="28.15" customHeight="1" x14ac:dyDescent="0.2">
      <c r="A6" s="224" t="s">
        <v>224</v>
      </c>
      <c r="B6" s="314" t="s">
        <v>29</v>
      </c>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17" customFormat="1" ht="13.5" customHeight="1" x14ac:dyDescent="0.2">
      <c r="A7" s="232" t="s">
        <v>24</v>
      </c>
      <c r="B7" s="195">
        <f>NPV(B$15,C7:V7)</f>
        <v>0</v>
      </c>
      <c r="C7" s="10">
        <f>'Operativni P&amp;T'!B26</f>
        <v>0</v>
      </c>
      <c r="D7" s="10">
        <f>'Operativni P&amp;T'!C26</f>
        <v>0</v>
      </c>
      <c r="E7" s="10">
        <f>'Operativni P&amp;T'!D26</f>
        <v>0</v>
      </c>
      <c r="F7" s="10">
        <f>'Operativni P&amp;T'!E26</f>
        <v>0</v>
      </c>
      <c r="G7" s="10">
        <f>'Operativni P&amp;T'!F26</f>
        <v>0</v>
      </c>
      <c r="H7" s="10">
        <f>'Operativni P&amp;T'!G26</f>
        <v>0</v>
      </c>
      <c r="I7" s="10">
        <f>'Operativni P&amp;T'!H26</f>
        <v>0</v>
      </c>
      <c r="J7" s="10">
        <f>'Operativni P&amp;T'!I26</f>
        <v>0</v>
      </c>
      <c r="K7" s="10">
        <f>'Operativni P&amp;T'!J26</f>
        <v>0</v>
      </c>
      <c r="L7" s="10">
        <f>'Operativni P&amp;T'!K26</f>
        <v>0</v>
      </c>
      <c r="M7" s="10">
        <f>'Operativni P&amp;T'!L26</f>
        <v>0</v>
      </c>
      <c r="N7" s="10">
        <f>'Operativni P&amp;T'!M26</f>
        <v>0</v>
      </c>
      <c r="O7" s="10">
        <f>'Operativni P&amp;T'!N26</f>
        <v>0</v>
      </c>
      <c r="P7" s="10">
        <f>'Operativni P&amp;T'!O26</f>
        <v>0</v>
      </c>
      <c r="Q7" s="10">
        <f>'Operativni P&amp;T'!P26</f>
        <v>0</v>
      </c>
      <c r="R7" s="10">
        <f>'Operativni P&amp;T'!Q26</f>
        <v>0</v>
      </c>
      <c r="S7" s="10">
        <f>'Operativni P&amp;T'!R26</f>
        <v>0</v>
      </c>
      <c r="T7" s="10">
        <f>'Operativni P&amp;T'!S26</f>
        <v>0</v>
      </c>
      <c r="U7" s="10">
        <f>'Operativni P&amp;T'!T26</f>
        <v>0</v>
      </c>
      <c r="V7" s="10">
        <f>'Operativni P&amp;T'!U26</f>
        <v>0</v>
      </c>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17" customFormat="1" ht="26.25" customHeight="1" x14ac:dyDescent="0.2">
      <c r="A8" s="256" t="s">
        <v>252</v>
      </c>
      <c r="B8" s="195">
        <f>NPV(B$15,C8:V8)</f>
        <v>0</v>
      </c>
      <c r="C8" s="13">
        <f>'Investicijski troškovi'!B34</f>
        <v>0</v>
      </c>
      <c r="D8" s="13">
        <f>'Investicijski troškovi'!C34</f>
        <v>0</v>
      </c>
      <c r="E8" s="13">
        <f>'Investicijski troškovi'!D34</f>
        <v>0</v>
      </c>
      <c r="F8" s="13">
        <f>'Investicijski troškovi'!E34</f>
        <v>0</v>
      </c>
      <c r="G8" s="13">
        <f>'Investicijski troškovi'!F34</f>
        <v>0</v>
      </c>
      <c r="H8" s="13">
        <f>'Investicijski troškovi'!G34</f>
        <v>0</v>
      </c>
      <c r="I8" s="13">
        <f>'Investicijski troškovi'!H34</f>
        <v>0</v>
      </c>
      <c r="J8" s="13">
        <f>'Investicijski troškovi'!I34</f>
        <v>0</v>
      </c>
      <c r="K8" s="13">
        <f>'Investicijski troškovi'!J34</f>
        <v>0</v>
      </c>
      <c r="L8" s="13">
        <f>'Investicijski troškovi'!K34</f>
        <v>0</v>
      </c>
      <c r="M8" s="13">
        <f>'Investicijski troškovi'!L34</f>
        <v>0</v>
      </c>
      <c r="N8" s="13">
        <f>'Investicijski troškovi'!M34</f>
        <v>0</v>
      </c>
      <c r="O8" s="13">
        <f>'Investicijski troškovi'!N34</f>
        <v>0</v>
      </c>
      <c r="P8" s="13">
        <f>'Investicijski troškovi'!O34</f>
        <v>0</v>
      </c>
      <c r="Q8" s="13">
        <f>'Investicijski troškovi'!P34</f>
        <v>0</v>
      </c>
      <c r="R8" s="13">
        <f>'Investicijski troškovi'!Q34</f>
        <v>0</v>
      </c>
      <c r="S8" s="13">
        <f>'Investicijski troškovi'!R34</f>
        <v>0</v>
      </c>
      <c r="T8" s="13">
        <f>'Investicijski troškovi'!S34</f>
        <v>0</v>
      </c>
      <c r="U8" s="13">
        <f>'Investicijski troškovi'!T34</f>
        <v>0</v>
      </c>
      <c r="V8" s="13">
        <f>'Investicijski troškovi'!U34</f>
        <v>0</v>
      </c>
      <c r="W8" s="105"/>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18" customFormat="1" ht="20.25" customHeight="1" x14ac:dyDescent="0.2">
      <c r="A9" s="233" t="s">
        <v>25</v>
      </c>
      <c r="B9" s="5"/>
      <c r="C9" s="327">
        <f>SUM(C7:C8)</f>
        <v>0</v>
      </c>
      <c r="D9" s="327">
        <f t="shared" ref="D9:V9" si="0">SUM(D7:D8)</f>
        <v>0</v>
      </c>
      <c r="E9" s="327">
        <f t="shared" si="0"/>
        <v>0</v>
      </c>
      <c r="F9" s="327">
        <f t="shared" si="0"/>
        <v>0</v>
      </c>
      <c r="G9" s="327">
        <f t="shared" si="0"/>
        <v>0</v>
      </c>
      <c r="H9" s="327">
        <f t="shared" si="0"/>
        <v>0</v>
      </c>
      <c r="I9" s="327">
        <f t="shared" si="0"/>
        <v>0</v>
      </c>
      <c r="J9" s="327">
        <f t="shared" si="0"/>
        <v>0</v>
      </c>
      <c r="K9" s="327">
        <f t="shared" si="0"/>
        <v>0</v>
      </c>
      <c r="L9" s="327">
        <f t="shared" si="0"/>
        <v>0</v>
      </c>
      <c r="M9" s="327">
        <f t="shared" si="0"/>
        <v>0</v>
      </c>
      <c r="N9" s="327">
        <f t="shared" si="0"/>
        <v>0</v>
      </c>
      <c r="O9" s="327">
        <f t="shared" si="0"/>
        <v>0</v>
      </c>
      <c r="P9" s="327">
        <f t="shared" si="0"/>
        <v>0</v>
      </c>
      <c r="Q9" s="327">
        <f t="shared" si="0"/>
        <v>0</v>
      </c>
      <c r="R9" s="327">
        <f t="shared" si="0"/>
        <v>0</v>
      </c>
      <c r="S9" s="327">
        <f t="shared" si="0"/>
        <v>0</v>
      </c>
      <c r="T9" s="327">
        <f t="shared" si="0"/>
        <v>0</v>
      </c>
      <c r="U9" s="327">
        <f t="shared" si="0"/>
        <v>0</v>
      </c>
      <c r="V9" s="327">
        <f t="shared" si="0"/>
        <v>0</v>
      </c>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17" customFormat="1" ht="15" customHeight="1" x14ac:dyDescent="0.2">
      <c r="A10" s="232" t="s">
        <v>26</v>
      </c>
      <c r="B10" s="195">
        <f>NPV(B$15,C10:V10)</f>
        <v>0</v>
      </c>
      <c r="C10" s="10">
        <f>'Operativni P&amp;T'!B35</f>
        <v>0</v>
      </c>
      <c r="D10" s="10">
        <f>'Operativni P&amp;T'!C35</f>
        <v>0</v>
      </c>
      <c r="E10" s="10">
        <f>'Operativni P&amp;T'!D35</f>
        <v>0</v>
      </c>
      <c r="F10" s="10">
        <f>'Operativni P&amp;T'!E35</f>
        <v>0</v>
      </c>
      <c r="G10" s="10">
        <f>'Operativni P&amp;T'!F35</f>
        <v>0</v>
      </c>
      <c r="H10" s="10">
        <f>'Operativni P&amp;T'!G35</f>
        <v>0</v>
      </c>
      <c r="I10" s="10">
        <f>'Operativni P&amp;T'!H35</f>
        <v>0</v>
      </c>
      <c r="J10" s="10">
        <f>'Operativni P&amp;T'!I35</f>
        <v>0</v>
      </c>
      <c r="K10" s="10">
        <f>'Operativni P&amp;T'!J35</f>
        <v>0</v>
      </c>
      <c r="L10" s="10">
        <f>'Operativni P&amp;T'!K35</f>
        <v>0</v>
      </c>
      <c r="M10" s="10">
        <f>'Operativni P&amp;T'!L35</f>
        <v>0</v>
      </c>
      <c r="N10" s="10">
        <f>'Operativni P&amp;T'!M35</f>
        <v>0</v>
      </c>
      <c r="O10" s="10">
        <f>'Operativni P&amp;T'!N35</f>
        <v>0</v>
      </c>
      <c r="P10" s="10">
        <f>'Operativni P&amp;T'!O35</f>
        <v>0</v>
      </c>
      <c r="Q10" s="10">
        <f>'Operativni P&amp;T'!P35</f>
        <v>0</v>
      </c>
      <c r="R10" s="10">
        <f>'Operativni P&amp;T'!Q35</f>
        <v>0</v>
      </c>
      <c r="S10" s="10">
        <f>'Operativni P&amp;T'!R35</f>
        <v>0</v>
      </c>
      <c r="T10" s="10">
        <f>'Operativni P&amp;T'!S35</f>
        <v>0</v>
      </c>
      <c r="U10" s="10">
        <f>'Operativni P&amp;T'!T35</f>
        <v>0</v>
      </c>
      <c r="V10" s="10">
        <f>'Operativni P&amp;T'!U35</f>
        <v>0</v>
      </c>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s="17" customFormat="1" ht="15" customHeight="1" x14ac:dyDescent="0.2">
      <c r="A11" s="232" t="s">
        <v>19</v>
      </c>
      <c r="B11" s="195">
        <f>NPV(B$15,C11:V11)</f>
        <v>0</v>
      </c>
      <c r="C11" s="13">
        <f>'Investicijski troškovi'!B33</f>
        <v>0</v>
      </c>
      <c r="D11" s="13">
        <f>'Investicijski troškovi'!C33</f>
        <v>0</v>
      </c>
      <c r="E11" s="13">
        <f>'Investicijski troškovi'!D33</f>
        <v>0</v>
      </c>
      <c r="F11" s="13">
        <f>'Investicijski troškovi'!E33</f>
        <v>0</v>
      </c>
      <c r="G11" s="13">
        <f>'Investicijski troškovi'!F33</f>
        <v>0</v>
      </c>
      <c r="H11" s="13">
        <f>'Investicijski troškovi'!G33</f>
        <v>0</v>
      </c>
      <c r="I11" s="13">
        <f>'Investicijski troškovi'!H33</f>
        <v>0</v>
      </c>
      <c r="J11" s="13">
        <f>'Investicijski troškovi'!I33</f>
        <v>0</v>
      </c>
      <c r="K11" s="13">
        <f>'Investicijski troškovi'!J33</f>
        <v>0</v>
      </c>
      <c r="L11" s="13">
        <f>'Investicijski troškovi'!K33</f>
        <v>0</v>
      </c>
      <c r="M11" s="13">
        <f>'Investicijski troškovi'!L33</f>
        <v>0</v>
      </c>
      <c r="N11" s="13">
        <f>'Investicijski troškovi'!M33</f>
        <v>0</v>
      </c>
      <c r="O11" s="13">
        <f>'Investicijski troškovi'!N33</f>
        <v>0</v>
      </c>
      <c r="P11" s="13">
        <f>'Investicijski troškovi'!O33</f>
        <v>0</v>
      </c>
      <c r="Q11" s="13">
        <f>'Investicijski troškovi'!P33</f>
        <v>0</v>
      </c>
      <c r="R11" s="13">
        <f>'Investicijski troškovi'!Q33</f>
        <v>0</v>
      </c>
      <c r="S11" s="13">
        <f>'Investicijski troškovi'!R33</f>
        <v>0</v>
      </c>
      <c r="T11" s="13">
        <f>'Investicijski troškovi'!S33</f>
        <v>0</v>
      </c>
      <c r="U11" s="13">
        <f>'Investicijski troškovi'!T33</f>
        <v>0</v>
      </c>
      <c r="V11" s="13">
        <f>'Investicijski troškovi'!U33</f>
        <v>0</v>
      </c>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s="17" customFormat="1" ht="24" customHeight="1" x14ac:dyDescent="0.2">
      <c r="A12" s="356" t="s">
        <v>279</v>
      </c>
      <c r="B12" s="195">
        <f>NPV(B$15,C12:V12)</f>
        <v>0</v>
      </c>
      <c r="C12" s="10">
        <f>'Investicijski troškovi'!B32-'Investicijski troškovi'!B31</f>
        <v>0</v>
      </c>
      <c r="D12" s="10">
        <f>'Investicijski troškovi'!C32-'Investicijski troškovi'!C31</f>
        <v>0</v>
      </c>
      <c r="E12" s="10">
        <f>'Investicijski troškovi'!D32-'Investicijski troškovi'!D31</f>
        <v>0</v>
      </c>
      <c r="F12" s="10">
        <f>'Investicijski troškovi'!E32-'Investicijski troškovi'!E31</f>
        <v>0</v>
      </c>
      <c r="G12" s="10">
        <f>'Investicijski troškovi'!F32-'Investicijski troškovi'!F31</f>
        <v>0</v>
      </c>
      <c r="H12" s="10">
        <f>'Investicijski troškovi'!G32-'Investicijski troškovi'!G31</f>
        <v>0</v>
      </c>
      <c r="I12" s="10">
        <f>'Investicijski troškovi'!H32-'Investicijski troškovi'!H31</f>
        <v>0</v>
      </c>
      <c r="J12" s="10">
        <f>'Investicijski troškovi'!I32-'Investicijski troškovi'!I31</f>
        <v>0</v>
      </c>
      <c r="K12" s="10">
        <f>'Investicijski troškovi'!J32-'Investicijski troškovi'!J31</f>
        <v>0</v>
      </c>
      <c r="L12" s="10">
        <f>'Investicijski troškovi'!K32-'Investicijski troškovi'!K31</f>
        <v>0</v>
      </c>
      <c r="M12" s="10">
        <f>'Investicijski troškovi'!L32-'Investicijski troškovi'!L31</f>
        <v>0</v>
      </c>
      <c r="N12" s="10">
        <f>'Investicijski troškovi'!M32-'Investicijski troškovi'!M31</f>
        <v>0</v>
      </c>
      <c r="O12" s="10">
        <f>'Investicijski troškovi'!N32-'Investicijski troškovi'!N31</f>
        <v>0</v>
      </c>
      <c r="P12" s="10">
        <f>'Investicijski troškovi'!O32-'Investicijski troškovi'!O31</f>
        <v>0</v>
      </c>
      <c r="Q12" s="10">
        <f>'Investicijski troškovi'!P32-'Investicijski troškovi'!P31</f>
        <v>0</v>
      </c>
      <c r="R12" s="10">
        <f>'Investicijski troškovi'!Q32-'Investicijski troškovi'!Q31</f>
        <v>0</v>
      </c>
      <c r="S12" s="10">
        <f>'Investicijski troškovi'!R32-'Investicijski troškovi'!R31</f>
        <v>0</v>
      </c>
      <c r="T12" s="10">
        <f>'Investicijski troškovi'!S32-'Investicijski troškovi'!S31</f>
        <v>0</v>
      </c>
      <c r="U12" s="10">
        <f>'Investicijski troškovi'!T32-'Investicijski troškovi'!T31</f>
        <v>0</v>
      </c>
      <c r="V12" s="10">
        <f>'Investicijski troškovi'!U32-'Investicijski troškovi'!U31</f>
        <v>0</v>
      </c>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s="18" customFormat="1" ht="15" customHeight="1" x14ac:dyDescent="0.2">
      <c r="A13" s="233" t="s">
        <v>27</v>
      </c>
      <c r="B13" s="54"/>
      <c r="C13" s="327">
        <f t="shared" ref="C13:V13" si="1">SUM(C10:C12)</f>
        <v>0</v>
      </c>
      <c r="D13" s="327">
        <f t="shared" si="1"/>
        <v>0</v>
      </c>
      <c r="E13" s="327">
        <f t="shared" si="1"/>
        <v>0</v>
      </c>
      <c r="F13" s="327">
        <f t="shared" si="1"/>
        <v>0</v>
      </c>
      <c r="G13" s="327">
        <f t="shared" si="1"/>
        <v>0</v>
      </c>
      <c r="H13" s="327">
        <f t="shared" si="1"/>
        <v>0</v>
      </c>
      <c r="I13" s="327">
        <f t="shared" si="1"/>
        <v>0</v>
      </c>
      <c r="J13" s="327">
        <f t="shared" si="1"/>
        <v>0</v>
      </c>
      <c r="K13" s="327">
        <f t="shared" si="1"/>
        <v>0</v>
      </c>
      <c r="L13" s="327">
        <f t="shared" si="1"/>
        <v>0</v>
      </c>
      <c r="M13" s="327">
        <f t="shared" si="1"/>
        <v>0</v>
      </c>
      <c r="N13" s="327">
        <f t="shared" si="1"/>
        <v>0</v>
      </c>
      <c r="O13" s="327">
        <f t="shared" si="1"/>
        <v>0</v>
      </c>
      <c r="P13" s="327">
        <f t="shared" si="1"/>
        <v>0</v>
      </c>
      <c r="Q13" s="327">
        <f t="shared" si="1"/>
        <v>0</v>
      </c>
      <c r="R13" s="327">
        <f t="shared" si="1"/>
        <v>0</v>
      </c>
      <c r="S13" s="327">
        <f t="shared" si="1"/>
        <v>0</v>
      </c>
      <c r="T13" s="327">
        <f t="shared" si="1"/>
        <v>0</v>
      </c>
      <c r="U13" s="327">
        <f t="shared" si="1"/>
        <v>0</v>
      </c>
      <c r="V13" s="327">
        <f t="shared" si="1"/>
        <v>0</v>
      </c>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s="107" customFormat="1" ht="27" customHeight="1" thickBot="1" x14ac:dyDescent="0.25">
      <c r="A14" s="235" t="s">
        <v>230</v>
      </c>
      <c r="B14" s="106"/>
      <c r="C14" s="327">
        <f t="shared" ref="C14:V14" si="2">C9-C13</f>
        <v>0</v>
      </c>
      <c r="D14" s="327">
        <f t="shared" si="2"/>
        <v>0</v>
      </c>
      <c r="E14" s="327">
        <f t="shared" si="2"/>
        <v>0</v>
      </c>
      <c r="F14" s="327">
        <f t="shared" si="2"/>
        <v>0</v>
      </c>
      <c r="G14" s="327">
        <f t="shared" si="2"/>
        <v>0</v>
      </c>
      <c r="H14" s="327">
        <f t="shared" si="2"/>
        <v>0</v>
      </c>
      <c r="I14" s="327">
        <f t="shared" si="2"/>
        <v>0</v>
      </c>
      <c r="J14" s="327">
        <f t="shared" si="2"/>
        <v>0</v>
      </c>
      <c r="K14" s="327">
        <f t="shared" si="2"/>
        <v>0</v>
      </c>
      <c r="L14" s="327">
        <f t="shared" si="2"/>
        <v>0</v>
      </c>
      <c r="M14" s="327">
        <f t="shared" si="2"/>
        <v>0</v>
      </c>
      <c r="N14" s="327">
        <f t="shared" si="2"/>
        <v>0</v>
      </c>
      <c r="O14" s="327">
        <f t="shared" si="2"/>
        <v>0</v>
      </c>
      <c r="P14" s="327">
        <f t="shared" si="2"/>
        <v>0</v>
      </c>
      <c r="Q14" s="327">
        <f t="shared" si="2"/>
        <v>0</v>
      </c>
      <c r="R14" s="327">
        <f t="shared" si="2"/>
        <v>0</v>
      </c>
      <c r="S14" s="327">
        <f t="shared" si="2"/>
        <v>0</v>
      </c>
      <c r="T14" s="327">
        <f t="shared" si="2"/>
        <v>0</v>
      </c>
      <c r="U14" s="327">
        <f t="shared" si="2"/>
        <v>0</v>
      </c>
      <c r="V14" s="327">
        <f t="shared" si="2"/>
        <v>0</v>
      </c>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s="18" customFormat="1" ht="15" customHeight="1" thickTop="1" thickBot="1" x14ac:dyDescent="0.25">
      <c r="A15" s="234" t="s">
        <v>23</v>
      </c>
      <c r="B15" s="196">
        <v>0.04</v>
      </c>
      <c r="C15" s="108"/>
      <c r="D15" s="89"/>
      <c r="E15" s="89"/>
      <c r="F15" s="89"/>
      <c r="G15" s="89"/>
      <c r="H15" s="89"/>
      <c r="I15" s="89"/>
      <c r="J15" s="89"/>
      <c r="K15" s="89"/>
      <c r="L15" s="89"/>
      <c r="M15" s="89"/>
      <c r="N15" s="89"/>
      <c r="O15" s="89"/>
      <c r="P15" s="89"/>
      <c r="Q15" s="89"/>
      <c r="R15" s="89"/>
      <c r="S15" s="89"/>
      <c r="T15" s="89"/>
      <c r="U15" s="89"/>
      <c r="V15" s="89"/>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s="18" customFormat="1" ht="15" customHeight="1" thickTop="1" thickBot="1" x14ac:dyDescent="0.25">
      <c r="A16" s="234" t="s">
        <v>1</v>
      </c>
      <c r="B16" s="28">
        <f>NPV(B$15,C14:V14)</f>
        <v>0</v>
      </c>
      <c r="C16" s="424"/>
      <c r="D16" s="425"/>
      <c r="E16" s="425"/>
      <c r="F16" s="425"/>
      <c r="G16" s="425"/>
      <c r="H16" s="425"/>
      <c r="I16" s="425"/>
      <c r="J16" s="425"/>
      <c r="K16" s="425"/>
      <c r="L16" s="425"/>
      <c r="M16" s="425"/>
      <c r="N16" s="425"/>
      <c r="O16" s="425"/>
      <c r="P16" s="425"/>
      <c r="Q16" s="425"/>
      <c r="R16" s="425"/>
      <c r="S16" s="425"/>
      <c r="T16" s="425"/>
      <c r="U16" s="425"/>
      <c r="V16" s="425"/>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s="18" customFormat="1" ht="15" customHeight="1" thickTop="1" thickBot="1" x14ac:dyDescent="0.25">
      <c r="A17" s="297" t="s">
        <v>2</v>
      </c>
      <c r="B17" s="298" t="e">
        <f>IRR(C14:V14)</f>
        <v>#NUM!</v>
      </c>
      <c r="C17" s="426"/>
      <c r="D17" s="427"/>
      <c r="E17" s="427"/>
      <c r="F17" s="427"/>
      <c r="G17" s="427"/>
      <c r="H17" s="427"/>
      <c r="I17" s="427"/>
      <c r="J17" s="427"/>
      <c r="K17" s="427"/>
      <c r="L17" s="427"/>
      <c r="M17" s="427"/>
      <c r="N17" s="427"/>
      <c r="O17" s="427"/>
      <c r="P17" s="427"/>
      <c r="Q17" s="427"/>
      <c r="R17" s="427"/>
      <c r="S17" s="427"/>
      <c r="T17" s="427"/>
      <c r="U17" s="427"/>
      <c r="V17" s="42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s="6" customFormat="1" ht="15" hidden="1" customHeight="1" x14ac:dyDescent="0.2">
      <c r="A18" s="109" t="s">
        <v>38</v>
      </c>
      <c r="B18" s="9" t="e">
        <f>-B16/B12</f>
        <v>#DIV/0!</v>
      </c>
      <c r="C18" s="110"/>
      <c r="D18" s="50"/>
      <c r="E18" s="50"/>
      <c r="F18" s="50"/>
      <c r="G18" s="50"/>
      <c r="H18" s="50"/>
      <c r="I18" s="50"/>
      <c r="J18" s="50"/>
      <c r="K18" s="50"/>
      <c r="L18" s="50"/>
      <c r="M18" s="50"/>
      <c r="N18" s="50"/>
      <c r="O18" s="50"/>
      <c r="P18" s="50"/>
      <c r="Q18" s="50"/>
      <c r="R18" s="50"/>
      <c r="S18" s="50"/>
      <c r="T18" s="50"/>
      <c r="U18" s="50"/>
      <c r="V18" s="50"/>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ht="33.75" customHeight="1" thickTop="1" x14ac:dyDescent="0.2"/>
    <row r="20" spans="1:114" ht="33.75" customHeight="1" x14ac:dyDescent="0.2">
      <c r="C20" s="111"/>
    </row>
  </sheetData>
  <mergeCells count="4">
    <mergeCell ref="C16:V16"/>
    <mergeCell ref="C17:V17"/>
    <mergeCell ref="A2:C2"/>
    <mergeCell ref="A4:D4"/>
  </mergeCells>
  <phoneticPr fontId="9" type="noConversion"/>
  <pageMargins left="0.74803149606299213" right="0.55000000000000004" top="0.98425196850393704" bottom="0.98425196850393704" header="0.51181102362204722" footer="0.51181102362204722"/>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2:G25"/>
  <sheetViews>
    <sheetView topLeftCell="A18" zoomScale="120" zoomScaleNormal="120" workbookViewId="0">
      <selection activeCell="C24" sqref="C24"/>
    </sheetView>
  </sheetViews>
  <sheetFormatPr defaultColWidth="9.140625" defaultRowHeight="12.75" x14ac:dyDescent="0.2"/>
  <cols>
    <col min="1" max="1" width="8.42578125" customWidth="1"/>
    <col min="2" max="2" width="28.28515625" customWidth="1"/>
    <col min="3" max="3" width="21" customWidth="1"/>
    <col min="4" max="4" width="14.7109375" customWidth="1"/>
    <col min="5" max="5" width="18.28515625" customWidth="1"/>
    <col min="6" max="6" width="58.42578125" customWidth="1"/>
    <col min="8" max="8" width="11.28515625" customWidth="1"/>
    <col min="11" max="11" width="26.42578125" customWidth="1"/>
  </cols>
  <sheetData>
    <row r="2" spans="1:7" ht="58.5" customHeight="1" thickBot="1" x14ac:dyDescent="0.25">
      <c r="B2" s="434" t="s">
        <v>255</v>
      </c>
      <c r="C2" s="435"/>
      <c r="D2" s="436"/>
    </row>
    <row r="3" spans="1:7" ht="24" customHeight="1" thickTop="1" thickBot="1" x14ac:dyDescent="0.25"/>
    <row r="4" spans="1:7" s="17" customFormat="1" ht="9.75" thickTop="1" thickBot="1" x14ac:dyDescent="0.2">
      <c r="A4" s="440" t="s">
        <v>120</v>
      </c>
      <c r="B4" s="442" t="s">
        <v>119</v>
      </c>
      <c r="C4" s="443"/>
      <c r="D4" s="437" t="s">
        <v>11</v>
      </c>
      <c r="E4" s="438" t="s">
        <v>12</v>
      </c>
    </row>
    <row r="5" spans="1:7" s="17" customFormat="1" ht="42" customHeight="1" thickTop="1" thickBot="1" x14ac:dyDescent="0.2">
      <c r="A5" s="441"/>
      <c r="B5" s="444"/>
      <c r="C5" s="445"/>
      <c r="D5" s="437"/>
      <c r="E5" s="438"/>
    </row>
    <row r="6" spans="1:7" s="17" customFormat="1" ht="30.75" customHeight="1" thickTop="1" x14ac:dyDescent="0.15">
      <c r="A6" s="112">
        <v>1</v>
      </c>
      <c r="B6" s="236" t="s">
        <v>9</v>
      </c>
      <c r="C6" s="237">
        <v>20</v>
      </c>
      <c r="D6" s="238"/>
      <c r="E6" s="239"/>
    </row>
    <row r="7" spans="1:7" s="17" customFormat="1" ht="25.5" customHeight="1" x14ac:dyDescent="0.15">
      <c r="A7" s="113">
        <v>2</v>
      </c>
      <c r="B7" s="240" t="s">
        <v>10</v>
      </c>
      <c r="C7" s="241">
        <v>0.04</v>
      </c>
      <c r="D7" s="242"/>
      <c r="E7" s="243"/>
    </row>
    <row r="8" spans="1:7" s="17" customFormat="1" ht="23.25" customHeight="1" x14ac:dyDescent="0.2">
      <c r="A8" s="113">
        <v>3</v>
      </c>
      <c r="B8" s="446" t="s">
        <v>231</v>
      </c>
      <c r="C8" s="446"/>
      <c r="D8" s="245">
        <f>FNPVC!C12+FNPVC!D12+FNPVC!E12+FNPVC!F12+FNPVC!G12+FNPVC!H12+FNPVC!I12+FNPVC!J12+FNPVC!K12+FNPVC!L12+FNPVC!M12+FNPVC!N12+FNPVC!O12+FNPVC!P12+FNPVC!Q12+FNPVC!R12+FNPVC!S12+FNPVC!T12+FNPVC!U12+FNPVC!V12</f>
        <v>0</v>
      </c>
      <c r="E8" s="243"/>
    </row>
    <row r="9" spans="1:7" s="17" customFormat="1" ht="26.25" customHeight="1" x14ac:dyDescent="0.2">
      <c r="A9" s="113">
        <v>4</v>
      </c>
      <c r="B9" s="446" t="s">
        <v>232</v>
      </c>
      <c r="C9" s="446"/>
      <c r="D9" s="242"/>
      <c r="E9" s="246">
        <f>FNPVC!B12</f>
        <v>0</v>
      </c>
    </row>
    <row r="10" spans="1:7" s="17" customFormat="1" ht="26.25" customHeight="1" x14ac:dyDescent="0.15">
      <c r="A10" s="113">
        <v>5</v>
      </c>
      <c r="B10" s="439" t="s">
        <v>250</v>
      </c>
      <c r="C10" s="439"/>
      <c r="D10" s="245">
        <f>FNPVC!V8</f>
        <v>0</v>
      </c>
      <c r="E10" s="243"/>
    </row>
    <row r="11" spans="1:7" s="17" customFormat="1" ht="22.5" customHeight="1" x14ac:dyDescent="0.15">
      <c r="A11" s="113">
        <v>6</v>
      </c>
      <c r="B11" s="439" t="s">
        <v>251</v>
      </c>
      <c r="C11" s="439"/>
      <c r="D11" s="242"/>
      <c r="E11" s="246">
        <f>FNPVC!B8</f>
        <v>0</v>
      </c>
    </row>
    <row r="12" spans="1:7" s="17" customFormat="1" ht="25.5" customHeight="1" x14ac:dyDescent="0.15">
      <c r="A12" s="113">
        <v>7</v>
      </c>
      <c r="B12" s="439" t="s">
        <v>233</v>
      </c>
      <c r="C12" s="439"/>
      <c r="D12" s="242"/>
      <c r="E12" s="246">
        <f>FNPVC!B7</f>
        <v>0</v>
      </c>
    </row>
    <row r="13" spans="1:7" s="17" customFormat="1" ht="24.75" customHeight="1" x14ac:dyDescent="0.15">
      <c r="A13" s="113">
        <v>8</v>
      </c>
      <c r="B13" s="439" t="s">
        <v>234</v>
      </c>
      <c r="C13" s="439"/>
      <c r="D13" s="242"/>
      <c r="E13" s="246">
        <f>FNPVC!B10+FNPVC!B11</f>
        <v>0</v>
      </c>
    </row>
    <row r="14" spans="1:7" s="17" customFormat="1" ht="37.5" customHeight="1" x14ac:dyDescent="0.15">
      <c r="A14" s="113">
        <v>9</v>
      </c>
      <c r="B14" s="439" t="s">
        <v>249</v>
      </c>
      <c r="C14" s="439"/>
      <c r="D14" s="242"/>
      <c r="E14" s="246">
        <f>E12-E13+E11</f>
        <v>0</v>
      </c>
      <c r="G14" s="114"/>
    </row>
    <row r="15" spans="1:7" s="17" customFormat="1" ht="42.75" customHeight="1" x14ac:dyDescent="0.15">
      <c r="A15" s="113">
        <v>10</v>
      </c>
      <c r="B15" s="439" t="s">
        <v>282</v>
      </c>
      <c r="C15" s="439"/>
      <c r="D15" s="242"/>
      <c r="E15" s="246">
        <f>IF(E14&gt;0,E9-E14,E9)</f>
        <v>0</v>
      </c>
    </row>
    <row r="16" spans="1:7" s="17" customFormat="1" ht="27" customHeight="1" thickBot="1" x14ac:dyDescent="0.2">
      <c r="A16" s="115">
        <v>11</v>
      </c>
      <c r="B16" s="345" t="s">
        <v>13</v>
      </c>
      <c r="C16" s="247" t="e">
        <f>IF(E15/E9&lt;0,1,E15/E9)</f>
        <v>#DIV/0!</v>
      </c>
      <c r="D16" s="248"/>
      <c r="E16" s="249"/>
    </row>
    <row r="17" spans="1:5" s="17" customFormat="1" ht="23.25" customHeight="1" thickBot="1" x14ac:dyDescent="0.2">
      <c r="A17" s="116"/>
      <c r="B17" s="117"/>
      <c r="C17" s="118"/>
      <c r="D17" s="119"/>
      <c r="E17" s="119"/>
    </row>
    <row r="18" spans="1:5" s="17" customFormat="1" ht="22.9" customHeight="1" thickBot="1" x14ac:dyDescent="0.2">
      <c r="A18" s="346"/>
      <c r="B18" s="347" t="s">
        <v>122</v>
      </c>
      <c r="C18" s="348" t="s">
        <v>121</v>
      </c>
    </row>
    <row r="19" spans="1:5" s="17" customFormat="1" ht="57" customHeight="1" x14ac:dyDescent="0.2">
      <c r="A19" s="251" t="s">
        <v>3</v>
      </c>
      <c r="B19" s="351" t="s">
        <v>268</v>
      </c>
      <c r="C19" s="349">
        <f>'Investicijski troškovi'!B35+'Investicijski troškovi'!C35+'Investicijski troškovi'!D35+'Investicijski troškovi'!E35+'Investicijski troškovi'!F35+'Investicijski troškovi'!G35+'Investicijski troškovi'!H35</f>
        <v>0</v>
      </c>
    </row>
    <row r="20" spans="1:5" s="17" customFormat="1" ht="19.5" customHeight="1" x14ac:dyDescent="0.15">
      <c r="A20" s="252">
        <v>13</v>
      </c>
      <c r="B20" s="301" t="s">
        <v>14</v>
      </c>
      <c r="C20" s="305" t="e">
        <f>C16</f>
        <v>#DIV/0!</v>
      </c>
    </row>
    <row r="21" spans="1:5" s="17" customFormat="1" ht="35.25" customHeight="1" x14ac:dyDescent="0.15">
      <c r="A21" s="252">
        <v>14</v>
      </c>
      <c r="B21" s="250" t="s">
        <v>15</v>
      </c>
      <c r="C21" s="306" t="e">
        <f>C19*C20</f>
        <v>#DIV/0!</v>
      </c>
    </row>
    <row r="22" spans="1:5" s="17" customFormat="1" ht="36.75" customHeight="1" x14ac:dyDescent="0.2">
      <c r="A22" s="252">
        <v>15</v>
      </c>
      <c r="B22" s="244" t="s">
        <v>211</v>
      </c>
      <c r="C22" s="305">
        <v>0.7</v>
      </c>
      <c r="D22" s="120"/>
    </row>
    <row r="23" spans="1:5" s="17" customFormat="1" ht="35.25" customHeight="1" x14ac:dyDescent="0.15">
      <c r="A23" s="253">
        <v>16</v>
      </c>
      <c r="B23" s="352" t="s">
        <v>269</v>
      </c>
      <c r="C23" s="307" t="e">
        <f>C20*C22</f>
        <v>#DIV/0!</v>
      </c>
      <c r="D23" s="120"/>
    </row>
    <row r="24" spans="1:5" s="17" customFormat="1" ht="108" customHeight="1" thickBot="1" x14ac:dyDescent="0.2">
      <c r="A24" s="254">
        <v>17</v>
      </c>
      <c r="B24" s="353" t="s">
        <v>277</v>
      </c>
      <c r="C24" s="350" t="e">
        <f>C19*C23</f>
        <v>#DIV/0!</v>
      </c>
    </row>
    <row r="25" spans="1:5" ht="15.75" x14ac:dyDescent="0.25">
      <c r="B25" s="304"/>
    </row>
  </sheetData>
  <mergeCells count="13">
    <mergeCell ref="A4:A5"/>
    <mergeCell ref="B4:C5"/>
    <mergeCell ref="B8:C8"/>
    <mergeCell ref="B9:C9"/>
    <mergeCell ref="B10:C10"/>
    <mergeCell ref="B2:D2"/>
    <mergeCell ref="D4:D5"/>
    <mergeCell ref="E4:E5"/>
    <mergeCell ref="B14:C14"/>
    <mergeCell ref="B15:C15"/>
    <mergeCell ref="B11:C11"/>
    <mergeCell ref="B12:C12"/>
    <mergeCell ref="B13:C13"/>
  </mergeCells>
  <phoneticPr fontId="9" type="noConversion"/>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4"/>
  <dimension ref="A2:DK21"/>
  <sheetViews>
    <sheetView topLeftCell="A2" zoomScale="120" zoomScaleNormal="120" workbookViewId="0">
      <selection activeCell="I14" sqref="I14"/>
    </sheetView>
  </sheetViews>
  <sheetFormatPr defaultColWidth="9.140625" defaultRowHeight="12.75" x14ac:dyDescent="0.2"/>
  <cols>
    <col min="1" max="1" width="44.28515625" customWidth="1"/>
    <col min="2" max="2" width="19.7109375" customWidth="1"/>
    <col min="3" max="3" width="18" customWidth="1"/>
    <col min="4" max="4" width="14" bestFit="1" customWidth="1"/>
    <col min="5" max="5" width="12.85546875" bestFit="1" customWidth="1"/>
    <col min="6" max="8" width="11" customWidth="1"/>
  </cols>
  <sheetData>
    <row r="2" spans="1:115" ht="37.15" customHeight="1" thickBot="1" x14ac:dyDescent="0.25">
      <c r="A2" s="447" t="s">
        <v>123</v>
      </c>
      <c r="B2" s="448"/>
      <c r="C2" s="449"/>
    </row>
    <row r="3" spans="1:115" ht="21.6" customHeight="1" thickTop="1" thickBot="1" x14ac:dyDescent="0.25"/>
    <row r="4" spans="1:115" s="17" customFormat="1" ht="24" customHeight="1" thickTop="1" thickBot="1" x14ac:dyDescent="0.2">
      <c r="A4" s="121" t="s">
        <v>147</v>
      </c>
      <c r="B4" s="121" t="s">
        <v>37</v>
      </c>
      <c r="C4" s="121">
        <v>1</v>
      </c>
      <c r="D4" s="121">
        <v>2</v>
      </c>
      <c r="E4" s="122">
        <v>3</v>
      </c>
      <c r="F4" s="122">
        <v>4</v>
      </c>
      <c r="G4" s="122">
        <v>5</v>
      </c>
      <c r="H4" s="122">
        <v>6</v>
      </c>
      <c r="I4" s="122">
        <v>7</v>
      </c>
    </row>
    <row r="5" spans="1:115" s="17" customFormat="1" ht="15" customHeight="1" thickTop="1" x14ac:dyDescent="0.15">
      <c r="A5" s="123" t="s">
        <v>72</v>
      </c>
      <c r="B5" s="124">
        <f>C5+D5+E5+F5+G5+H5+I5</f>
        <v>0</v>
      </c>
      <c r="C5" s="340"/>
      <c r="D5" s="340"/>
      <c r="E5" s="340"/>
      <c r="F5" s="340"/>
      <c r="G5" s="340"/>
      <c r="H5" s="340"/>
      <c r="I5" s="340"/>
    </row>
    <row r="6" spans="1:115" s="17" customFormat="1" ht="13.15" customHeight="1" x14ac:dyDescent="0.15">
      <c r="A6" s="125" t="s">
        <v>73</v>
      </c>
      <c r="B6" s="126">
        <f>C6+D6+E6+F6+G6+H6+I6</f>
        <v>0</v>
      </c>
      <c r="C6" s="339">
        <f>'Investicijski troškovi'!B35</f>
        <v>0</v>
      </c>
      <c r="D6" s="339">
        <f>'Investicijski troškovi'!C35</f>
        <v>0</v>
      </c>
      <c r="E6" s="339">
        <f>'Investicijski troškovi'!D35</f>
        <v>0</v>
      </c>
      <c r="F6" s="339">
        <f>'Investicijski troškovi'!E35</f>
        <v>0</v>
      </c>
      <c r="G6" s="339">
        <f>'Investicijski troškovi'!F35</f>
        <v>0</v>
      </c>
      <c r="H6" s="339">
        <f>'Investicijski troškovi'!G35</f>
        <v>0</v>
      </c>
      <c r="I6" s="339">
        <f>'Investicijski troškovi'!H35</f>
        <v>0</v>
      </c>
    </row>
    <row r="7" spans="1:115" s="17" customFormat="1" ht="13.15" customHeight="1" x14ac:dyDescent="0.15">
      <c r="A7" s="287" t="s">
        <v>245</v>
      </c>
      <c r="B7" s="285">
        <f>B5+B6</f>
        <v>0</v>
      </c>
      <c r="C7" s="285">
        <f t="shared" ref="C7:H7" si="0">C5+C6</f>
        <v>0</v>
      </c>
      <c r="D7" s="285">
        <f t="shared" si="0"/>
        <v>0</v>
      </c>
      <c r="E7" s="285">
        <f t="shared" si="0"/>
        <v>0</v>
      </c>
      <c r="F7" s="285">
        <f t="shared" si="0"/>
        <v>0</v>
      </c>
      <c r="G7" s="285">
        <f t="shared" si="0"/>
        <v>0</v>
      </c>
      <c r="H7" s="285">
        <f t="shared" si="0"/>
        <v>0</v>
      </c>
      <c r="I7" s="285">
        <f t="shared" ref="I7" si="1">I5+I6</f>
        <v>0</v>
      </c>
    </row>
    <row r="8" spans="1:115" s="17" customFormat="1" ht="24.75" customHeight="1" x14ac:dyDescent="0.15">
      <c r="A8" s="450" t="s">
        <v>146</v>
      </c>
      <c r="B8" s="451"/>
      <c r="C8" s="451"/>
      <c r="D8" s="451"/>
      <c r="E8" s="451"/>
      <c r="F8" s="451"/>
      <c r="G8" s="451"/>
      <c r="H8" s="451"/>
    </row>
    <row r="9" spans="1:115" s="17" customFormat="1" ht="13.15" customHeight="1" thickBot="1" x14ac:dyDescent="0.2"/>
    <row r="10" spans="1:115" s="17" customFormat="1" ht="27.6" customHeight="1" thickTop="1" thickBot="1" x14ac:dyDescent="0.2">
      <c r="A10" s="127" t="s">
        <v>74</v>
      </c>
      <c r="B10" s="127" t="s">
        <v>37</v>
      </c>
      <c r="C10" s="127">
        <v>1</v>
      </c>
      <c r="D10" s="127">
        <v>2</v>
      </c>
      <c r="E10" s="127">
        <v>3</v>
      </c>
      <c r="F10" s="127">
        <v>4</v>
      </c>
      <c r="G10" s="127">
        <v>5</v>
      </c>
      <c r="H10" s="127">
        <v>6</v>
      </c>
      <c r="I10" s="127">
        <v>7</v>
      </c>
    </row>
    <row r="11" spans="1:115" s="17" customFormat="1" ht="13.15" customHeight="1" thickTop="1" x14ac:dyDescent="0.15">
      <c r="A11" s="128" t="s">
        <v>30</v>
      </c>
      <c r="B11" s="129" t="e">
        <f>SUM(C11:I11)</f>
        <v>#DIV/0!</v>
      </c>
      <c r="C11" s="124" t="e">
        <f>'EU Doprinos'!C23*'Izvori financiranja'!C6</f>
        <v>#DIV/0!</v>
      </c>
      <c r="D11" s="124" t="e">
        <f>'EU Doprinos'!C23*'Izvori financiranja'!D6</f>
        <v>#DIV/0!</v>
      </c>
      <c r="E11" s="124" t="e">
        <f>'EU Doprinos'!C23*'Izvori financiranja'!E6</f>
        <v>#DIV/0!</v>
      </c>
      <c r="F11" s="124" t="e">
        <f>'EU Doprinos'!C23*'Izvori financiranja'!F6</f>
        <v>#DIV/0!</v>
      </c>
      <c r="G11" s="124" t="e">
        <f>'EU Doprinos'!C23*'Izvori financiranja'!G6</f>
        <v>#DIV/0!</v>
      </c>
      <c r="H11" s="124" t="e">
        <f>'EU Doprinos'!C23*'Izvori financiranja'!H6</f>
        <v>#DIV/0!</v>
      </c>
      <c r="I11" s="124" t="e">
        <f>'EU Doprinos'!C23*'Izvori financiranja'!I6</f>
        <v>#DIV/0!</v>
      </c>
    </row>
    <row r="12" spans="1:115" s="18" customFormat="1" ht="13.15" customHeight="1" x14ac:dyDescent="0.15">
      <c r="A12" s="26" t="s">
        <v>31</v>
      </c>
      <c r="B12" s="130" t="e">
        <f>SUM(C12:I12)</f>
        <v>#DIV/0!</v>
      </c>
      <c r="C12" s="330" t="e">
        <f>C7-C11</f>
        <v>#DIV/0!</v>
      </c>
      <c r="D12" s="330" t="e">
        <f t="shared" ref="D12:H12" si="2">D7-D11</f>
        <v>#DIV/0!</v>
      </c>
      <c r="E12" s="330" t="e">
        <f t="shared" si="2"/>
        <v>#DIV/0!</v>
      </c>
      <c r="F12" s="330" t="e">
        <f t="shared" si="2"/>
        <v>#DIV/0!</v>
      </c>
      <c r="G12" s="330" t="e">
        <f t="shared" si="2"/>
        <v>#DIV/0!</v>
      </c>
      <c r="H12" s="330" t="e">
        <f t="shared" si="2"/>
        <v>#DIV/0!</v>
      </c>
      <c r="I12" s="330" t="e">
        <f t="shared" ref="I12" si="3">I7-I11</f>
        <v>#DIV/0!</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row>
    <row r="13" spans="1:115" s="17" customFormat="1" ht="13.15" customHeight="1" x14ac:dyDescent="0.15">
      <c r="A13" s="26" t="s">
        <v>87</v>
      </c>
      <c r="B13" s="130">
        <f>SUM(C13:I13)</f>
        <v>0</v>
      </c>
      <c r="C13" s="134"/>
      <c r="D13" s="134"/>
      <c r="E13" s="134"/>
      <c r="F13" s="134"/>
      <c r="G13" s="134"/>
      <c r="H13" s="134"/>
      <c r="I13" s="134"/>
    </row>
    <row r="14" spans="1:115" s="17" customFormat="1" ht="13.15" customHeight="1" x14ac:dyDescent="0.15">
      <c r="A14" s="131" t="s">
        <v>37</v>
      </c>
      <c r="B14" s="130" t="e">
        <f>SUM(C14:I14)</f>
        <v>#DIV/0!</v>
      </c>
      <c r="C14" s="331" t="e">
        <f t="shared" ref="C14:H14" si="4">SUM(C11:C13)</f>
        <v>#DIV/0!</v>
      </c>
      <c r="D14" s="331" t="e">
        <f t="shared" si="4"/>
        <v>#DIV/0!</v>
      </c>
      <c r="E14" s="331" t="e">
        <f t="shared" si="4"/>
        <v>#DIV/0!</v>
      </c>
      <c r="F14" s="331" t="e">
        <f t="shared" si="4"/>
        <v>#DIV/0!</v>
      </c>
      <c r="G14" s="331" t="e">
        <f t="shared" si="4"/>
        <v>#DIV/0!</v>
      </c>
      <c r="H14" s="331" t="e">
        <f t="shared" si="4"/>
        <v>#DIV/0!</v>
      </c>
      <c r="I14" s="331" t="e">
        <f t="shared" ref="I14" si="5">SUM(I11:I13)</f>
        <v>#DIV/0!</v>
      </c>
    </row>
    <row r="15" spans="1:115" x14ac:dyDescent="0.2">
      <c r="C15" s="132"/>
      <c r="D15" s="132"/>
      <c r="E15" s="132"/>
    </row>
    <row r="16" spans="1:115" x14ac:dyDescent="0.2">
      <c r="C16" s="98"/>
      <c r="D16" s="98"/>
      <c r="E16" s="98"/>
    </row>
    <row r="17" spans="2:4" x14ac:dyDescent="0.2">
      <c r="B17" s="133"/>
    </row>
    <row r="18" spans="2:4" x14ac:dyDescent="0.2">
      <c r="B18" s="133"/>
    </row>
    <row r="21" spans="2:4" x14ac:dyDescent="0.2">
      <c r="D21" s="133"/>
    </row>
  </sheetData>
  <mergeCells count="2">
    <mergeCell ref="A2:C2"/>
    <mergeCell ref="A8:H8"/>
  </mergeCells>
  <phoneticPr fontId="0" type="noConversion"/>
  <pageMargins left="0.74803149606299213" right="0.74803149606299213" top="0.98425196850393704" bottom="0.98425196850393704" header="0.51181102362204722" footer="0.51181102362204722"/>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IC29"/>
  <sheetViews>
    <sheetView zoomScale="110" zoomScaleNormal="110" workbookViewId="0">
      <pane ySplit="1" topLeftCell="A7" activePane="bottomLeft" state="frozen"/>
      <selection activeCell="H24" sqref="H24"/>
      <selection pane="bottomLeft" activeCell="A17" sqref="A17"/>
    </sheetView>
  </sheetViews>
  <sheetFormatPr defaultColWidth="9.140625" defaultRowHeight="12" x14ac:dyDescent="0.2"/>
  <cols>
    <col min="1" max="1" width="37.7109375" style="135" customWidth="1"/>
    <col min="2" max="21" width="12.42578125" style="135" customWidth="1"/>
    <col min="22" max="16384" width="9.140625" style="135"/>
  </cols>
  <sheetData>
    <row r="1" spans="1:237" ht="12.75" thickBot="1" x14ac:dyDescent="0.25"/>
    <row r="2" spans="1:237" ht="27" customHeight="1" thickTop="1" thickBot="1" x14ac:dyDescent="0.25">
      <c r="A2" s="452" t="s">
        <v>75</v>
      </c>
      <c r="B2" s="453"/>
      <c r="C2" s="453"/>
      <c r="D2" s="454"/>
    </row>
    <row r="3" spans="1:237" customFormat="1" ht="15.6" customHeight="1" thickTop="1" thickBot="1" x14ac:dyDescent="0.25"/>
    <row r="4" spans="1:237" ht="9.6" customHeight="1" thickTop="1" x14ac:dyDescent="0.2">
      <c r="A4" s="455" t="s">
        <v>188</v>
      </c>
      <c r="B4" s="456"/>
      <c r="C4" s="456"/>
      <c r="D4" s="457"/>
    </row>
    <row r="5" spans="1:237" ht="9.6" customHeight="1" x14ac:dyDescent="0.2">
      <c r="A5" s="458"/>
      <c r="B5" s="459"/>
      <c r="C5" s="459"/>
      <c r="D5" s="460"/>
    </row>
    <row r="6" spans="1:237" ht="9.6" customHeight="1" x14ac:dyDescent="0.2">
      <c r="A6" s="458"/>
      <c r="B6" s="459"/>
      <c r="C6" s="459"/>
      <c r="D6" s="460"/>
    </row>
    <row r="7" spans="1:237" ht="68.45" customHeight="1" thickBot="1" x14ac:dyDescent="0.25">
      <c r="A7" s="461"/>
      <c r="B7" s="462"/>
      <c r="C7" s="462"/>
      <c r="D7" s="463"/>
    </row>
    <row r="8" spans="1:237" ht="26.45" customHeight="1" thickTop="1" x14ac:dyDescent="0.2"/>
    <row r="9" spans="1:237" s="17" customFormat="1" ht="28.9" customHeight="1" x14ac:dyDescent="0.15">
      <c r="A9" s="224" t="s">
        <v>224</v>
      </c>
      <c r="B9" s="27">
        <v>1</v>
      </c>
      <c r="C9" s="27">
        <v>2</v>
      </c>
      <c r="D9" s="27">
        <v>3</v>
      </c>
      <c r="E9" s="27">
        <v>4</v>
      </c>
      <c r="F9" s="27">
        <v>5</v>
      </c>
      <c r="G9" s="27">
        <v>6</v>
      </c>
      <c r="H9" s="27">
        <v>7</v>
      </c>
      <c r="I9" s="27">
        <v>8</v>
      </c>
      <c r="J9" s="27">
        <v>9</v>
      </c>
      <c r="K9" s="27">
        <v>10</v>
      </c>
      <c r="L9" s="27">
        <v>11</v>
      </c>
      <c r="M9" s="27">
        <v>12</v>
      </c>
      <c r="N9" s="27">
        <v>13</v>
      </c>
      <c r="O9" s="27">
        <v>14</v>
      </c>
      <c r="P9" s="27">
        <v>15</v>
      </c>
      <c r="Q9" s="27">
        <v>16</v>
      </c>
      <c r="R9" s="27">
        <v>17</v>
      </c>
      <c r="S9" s="27">
        <v>18</v>
      </c>
      <c r="T9" s="27">
        <v>19</v>
      </c>
      <c r="U9" s="27">
        <v>20</v>
      </c>
    </row>
    <row r="10" spans="1:237" s="17" customFormat="1" ht="15.6" customHeight="1" x14ac:dyDescent="0.15">
      <c r="A10" s="255" t="s">
        <v>262</v>
      </c>
      <c r="B10" s="15">
        <f>FNPVC!C7</f>
        <v>0</v>
      </c>
      <c r="C10" s="15">
        <f>FNPVC!D7</f>
        <v>0</v>
      </c>
      <c r="D10" s="15">
        <f>FNPVC!E7</f>
        <v>0</v>
      </c>
      <c r="E10" s="15">
        <f>FNPVC!F7</f>
        <v>0</v>
      </c>
      <c r="F10" s="15">
        <f>FNPVC!G7</f>
        <v>0</v>
      </c>
      <c r="G10" s="15">
        <f>FNPVC!H7</f>
        <v>0</v>
      </c>
      <c r="H10" s="15">
        <f>FNPVC!I7</f>
        <v>0</v>
      </c>
      <c r="I10" s="15">
        <f>FNPVC!J7</f>
        <v>0</v>
      </c>
      <c r="J10" s="15">
        <f>FNPVC!K7</f>
        <v>0</v>
      </c>
      <c r="K10" s="15">
        <f>FNPVC!L7</f>
        <v>0</v>
      </c>
      <c r="L10" s="15">
        <f>FNPVC!M7</f>
        <v>0</v>
      </c>
      <c r="M10" s="15">
        <f>FNPVC!N7</f>
        <v>0</v>
      </c>
      <c r="N10" s="15">
        <f>FNPVC!O7</f>
        <v>0</v>
      </c>
      <c r="O10" s="15">
        <f>FNPVC!P7</f>
        <v>0</v>
      </c>
      <c r="P10" s="15">
        <f>FNPVC!Q7</f>
        <v>0</v>
      </c>
      <c r="Q10" s="15">
        <f>FNPVC!R7</f>
        <v>0</v>
      </c>
      <c r="R10" s="15">
        <f>FNPVC!S7</f>
        <v>0</v>
      </c>
      <c r="S10" s="15">
        <f>FNPVC!T7</f>
        <v>0</v>
      </c>
      <c r="T10" s="15">
        <f>FNPVC!U7</f>
        <v>0</v>
      </c>
      <c r="U10" s="15">
        <f>FNPVC!V7</f>
        <v>0</v>
      </c>
    </row>
    <row r="11" spans="1:237" s="17" customFormat="1" ht="15.6" customHeight="1" x14ac:dyDescent="0.15">
      <c r="A11" s="255" t="s">
        <v>90</v>
      </c>
      <c r="B11" s="38"/>
      <c r="C11" s="38"/>
      <c r="D11" s="38"/>
      <c r="E11" s="38">
        <v>0</v>
      </c>
      <c r="F11" s="38">
        <v>0</v>
      </c>
      <c r="G11" s="38">
        <v>0</v>
      </c>
      <c r="H11" s="38">
        <v>0</v>
      </c>
      <c r="I11" s="38">
        <v>0</v>
      </c>
      <c r="J11" s="38">
        <v>0</v>
      </c>
      <c r="K11" s="38">
        <v>0</v>
      </c>
      <c r="L11" s="38">
        <v>0</v>
      </c>
      <c r="M11" s="38">
        <v>0</v>
      </c>
      <c r="N11" s="38">
        <v>0</v>
      </c>
      <c r="O11" s="38">
        <v>0</v>
      </c>
      <c r="P11" s="38">
        <v>0</v>
      </c>
      <c r="Q11" s="38">
        <v>0</v>
      </c>
      <c r="R11" s="38">
        <v>0</v>
      </c>
      <c r="S11" s="38">
        <v>0</v>
      </c>
      <c r="T11" s="38">
        <v>0</v>
      </c>
      <c r="U11" s="38">
        <v>0</v>
      </c>
    </row>
    <row r="12" spans="1:237" s="17" customFormat="1" ht="15.6" customHeight="1" x14ac:dyDescent="0.15">
      <c r="A12" s="255" t="str">
        <f>'Izvori financiranja'!A11</f>
        <v>Doprinos zajednice</v>
      </c>
      <c r="B12" s="15" t="e">
        <f>'Izvori financiranja'!C11</f>
        <v>#DIV/0!</v>
      </c>
      <c r="C12" s="15" t="e">
        <f>'Izvori financiranja'!D11</f>
        <v>#DIV/0!</v>
      </c>
      <c r="D12" s="15" t="e">
        <f>'Izvori financiranja'!E11</f>
        <v>#DIV/0!</v>
      </c>
      <c r="E12" s="15" t="e">
        <f>'Izvori financiranja'!F11</f>
        <v>#DIV/0!</v>
      </c>
      <c r="F12" s="15" t="e">
        <f>'Izvori financiranja'!G11</f>
        <v>#DIV/0!</v>
      </c>
      <c r="G12" s="15" t="e">
        <f>'Izvori financiranja'!H11</f>
        <v>#DIV/0!</v>
      </c>
      <c r="H12" s="15" t="e">
        <f>'Izvori financiranja'!I11</f>
        <v>#DIV/0!</v>
      </c>
      <c r="I12" s="15"/>
      <c r="J12" s="15"/>
      <c r="K12" s="15"/>
      <c r="L12" s="15"/>
      <c r="M12" s="15"/>
      <c r="N12" s="15"/>
      <c r="O12" s="15"/>
      <c r="P12" s="15"/>
      <c r="Q12" s="15"/>
      <c r="R12" s="15"/>
      <c r="S12" s="15"/>
      <c r="T12" s="15"/>
      <c r="U12" s="15"/>
    </row>
    <row r="13" spans="1:237" s="22" customFormat="1" ht="15.6" customHeight="1" x14ac:dyDescent="0.15">
      <c r="A13" s="256" t="str">
        <f>'Izvori financiranja'!A12</f>
        <v>Javni doprinos</v>
      </c>
      <c r="B13" s="15" t="e">
        <f>'Izvori financiranja'!C12</f>
        <v>#DIV/0!</v>
      </c>
      <c r="C13" s="15" t="e">
        <f>'Izvori financiranja'!D12</f>
        <v>#DIV/0!</v>
      </c>
      <c r="D13" s="15" t="e">
        <f>'Izvori financiranja'!E12</f>
        <v>#DIV/0!</v>
      </c>
      <c r="E13" s="15" t="e">
        <f>'Izvori financiranja'!F12</f>
        <v>#DIV/0!</v>
      </c>
      <c r="F13" s="15" t="e">
        <f>'Izvori financiranja'!G12</f>
        <v>#DIV/0!</v>
      </c>
      <c r="G13" s="15" t="e">
        <f>'Izvori financiranja'!H12</f>
        <v>#DIV/0!</v>
      </c>
      <c r="H13" s="15" t="e">
        <f>'Izvori financiranja'!I12</f>
        <v>#DIV/0!</v>
      </c>
      <c r="I13" s="15"/>
      <c r="J13" s="15"/>
      <c r="K13" s="15"/>
      <c r="L13" s="15"/>
      <c r="M13" s="15"/>
      <c r="N13" s="15"/>
      <c r="O13" s="15"/>
      <c r="P13" s="15"/>
      <c r="Q13" s="15"/>
      <c r="R13" s="15"/>
      <c r="S13" s="15"/>
      <c r="T13" s="15"/>
      <c r="U13" s="15"/>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row>
    <row r="14" spans="1:237" s="22" customFormat="1" ht="15.6" customHeight="1" x14ac:dyDescent="0.15">
      <c r="A14" s="256" t="str">
        <f>'Izvori financiranja'!A13</f>
        <v>Zajam</v>
      </c>
      <c r="B14" s="341">
        <f>'Izvori financiranja'!C13</f>
        <v>0</v>
      </c>
      <c r="C14" s="341">
        <f>'Izvori financiranja'!D13</f>
        <v>0</v>
      </c>
      <c r="D14" s="341">
        <f>'Izvori financiranja'!E13</f>
        <v>0</v>
      </c>
      <c r="E14" s="341">
        <f>'Izvori financiranja'!F13</f>
        <v>0</v>
      </c>
      <c r="F14" s="341">
        <f>'Izvori financiranja'!G13</f>
        <v>0</v>
      </c>
      <c r="G14" s="341">
        <f>'Izvori financiranja'!H13</f>
        <v>0</v>
      </c>
      <c r="H14" s="341"/>
      <c r="I14" s="15"/>
      <c r="J14" s="15"/>
      <c r="K14" s="15"/>
      <c r="L14" s="15"/>
      <c r="M14" s="15"/>
      <c r="N14" s="15"/>
      <c r="O14" s="15"/>
      <c r="P14" s="15"/>
      <c r="Q14" s="15"/>
      <c r="R14" s="15"/>
      <c r="S14" s="15"/>
      <c r="T14" s="15"/>
      <c r="U14" s="15"/>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row>
    <row r="15" spans="1:237" s="18" customFormat="1" ht="19.149999999999999" customHeight="1" x14ac:dyDescent="0.15">
      <c r="A15" s="257" t="s">
        <v>235</v>
      </c>
      <c r="B15" s="16" t="e">
        <f t="shared" ref="B15:U15" si="0">SUM(B10:B14)</f>
        <v>#DIV/0!</v>
      </c>
      <c r="C15" s="16" t="e">
        <f t="shared" si="0"/>
        <v>#DIV/0!</v>
      </c>
      <c r="D15" s="16" t="e">
        <f t="shared" si="0"/>
        <v>#DIV/0!</v>
      </c>
      <c r="E15" s="16" t="e">
        <f t="shared" si="0"/>
        <v>#DIV/0!</v>
      </c>
      <c r="F15" s="16" t="e">
        <f t="shared" si="0"/>
        <v>#DIV/0!</v>
      </c>
      <c r="G15" s="16" t="e">
        <f t="shared" si="0"/>
        <v>#DIV/0!</v>
      </c>
      <c r="H15" s="16" t="e">
        <f t="shared" si="0"/>
        <v>#DIV/0!</v>
      </c>
      <c r="I15" s="16">
        <f t="shared" si="0"/>
        <v>0</v>
      </c>
      <c r="J15" s="16">
        <f t="shared" si="0"/>
        <v>0</v>
      </c>
      <c r="K15" s="16">
        <f t="shared" si="0"/>
        <v>0</v>
      </c>
      <c r="L15" s="16">
        <f t="shared" si="0"/>
        <v>0</v>
      </c>
      <c r="M15" s="16">
        <f t="shared" si="0"/>
        <v>0</v>
      </c>
      <c r="N15" s="16">
        <f t="shared" si="0"/>
        <v>0</v>
      </c>
      <c r="O15" s="16">
        <f t="shared" si="0"/>
        <v>0</v>
      </c>
      <c r="P15" s="16">
        <f t="shared" si="0"/>
        <v>0</v>
      </c>
      <c r="Q15" s="16">
        <f t="shared" si="0"/>
        <v>0</v>
      </c>
      <c r="R15" s="16">
        <f t="shared" si="0"/>
        <v>0</v>
      </c>
      <c r="S15" s="16">
        <f t="shared" si="0"/>
        <v>0</v>
      </c>
      <c r="T15" s="16">
        <f t="shared" si="0"/>
        <v>0</v>
      </c>
      <c r="U15" s="16">
        <f t="shared" si="0"/>
        <v>0</v>
      </c>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row>
    <row r="16" spans="1:237" s="17" customFormat="1" ht="15.6" customHeight="1" x14ac:dyDescent="0.15">
      <c r="A16" s="256" t="s">
        <v>26</v>
      </c>
      <c r="B16" s="40">
        <f>FNPVC!C10</f>
        <v>0</v>
      </c>
      <c r="C16" s="40">
        <f>FNPVC!D10</f>
        <v>0</v>
      </c>
      <c r="D16" s="40">
        <f>FNPVC!E10</f>
        <v>0</v>
      </c>
      <c r="E16" s="40">
        <f>FNPVC!F10</f>
        <v>0</v>
      </c>
      <c r="F16" s="40">
        <f>FNPVC!G10</f>
        <v>0</v>
      </c>
      <c r="G16" s="40">
        <f>FNPVC!H10</f>
        <v>0</v>
      </c>
      <c r="H16" s="40">
        <f>FNPVC!I10</f>
        <v>0</v>
      </c>
      <c r="I16" s="40">
        <f>FNPVC!J10</f>
        <v>0</v>
      </c>
      <c r="J16" s="40">
        <f>FNPVC!K10</f>
        <v>0</v>
      </c>
      <c r="K16" s="40">
        <f>FNPVC!L10</f>
        <v>0</v>
      </c>
      <c r="L16" s="40">
        <f>FNPVC!M10</f>
        <v>0</v>
      </c>
      <c r="M16" s="40">
        <f>FNPVC!N10</f>
        <v>0</v>
      </c>
      <c r="N16" s="40">
        <f>FNPVC!O10</f>
        <v>0</v>
      </c>
      <c r="O16" s="40">
        <f>FNPVC!P10</f>
        <v>0</v>
      </c>
      <c r="P16" s="40">
        <f>FNPVC!Q10</f>
        <v>0</v>
      </c>
      <c r="Q16" s="40">
        <f>FNPVC!R10</f>
        <v>0</v>
      </c>
      <c r="R16" s="40">
        <f>FNPVC!S10</f>
        <v>0</v>
      </c>
      <c r="S16" s="40">
        <f>FNPVC!T10</f>
        <v>0</v>
      </c>
      <c r="T16" s="40">
        <f>FNPVC!U10</f>
        <v>0</v>
      </c>
      <c r="U16" s="40">
        <f>FNPVC!V10</f>
        <v>0</v>
      </c>
    </row>
    <row r="17" spans="1:237" s="17" customFormat="1" ht="15.6" customHeight="1" x14ac:dyDescent="0.15">
      <c r="A17" s="256" t="str">
        <f>FNPVC!A11</f>
        <v>Troškovi zamjene opreme</v>
      </c>
      <c r="B17" s="15">
        <f>FNPVC!C11</f>
        <v>0</v>
      </c>
      <c r="C17" s="15">
        <f>FNPVC!D11</f>
        <v>0</v>
      </c>
      <c r="D17" s="15">
        <f>FNPVC!E11</f>
        <v>0</v>
      </c>
      <c r="E17" s="15">
        <f>FNPVC!F11</f>
        <v>0</v>
      </c>
      <c r="F17" s="15">
        <f>FNPVC!G11</f>
        <v>0</v>
      </c>
      <c r="G17" s="15">
        <f>FNPVC!H11</f>
        <v>0</v>
      </c>
      <c r="H17" s="15">
        <f>FNPVC!I11</f>
        <v>0</v>
      </c>
      <c r="I17" s="15">
        <f>FNPVC!J11</f>
        <v>0</v>
      </c>
      <c r="J17" s="15">
        <f>FNPVC!K11</f>
        <v>0</v>
      </c>
      <c r="K17" s="15">
        <f>FNPVC!L11</f>
        <v>0</v>
      </c>
      <c r="L17" s="15">
        <f>FNPVC!M11</f>
        <v>0</v>
      </c>
      <c r="M17" s="15">
        <f>FNPVC!N11</f>
        <v>0</v>
      </c>
      <c r="N17" s="15">
        <f>FNPVC!O11</f>
        <v>0</v>
      </c>
      <c r="O17" s="15">
        <f>FNPVC!P11</f>
        <v>0</v>
      </c>
      <c r="P17" s="15">
        <f>FNPVC!Q11</f>
        <v>0</v>
      </c>
      <c r="Q17" s="15">
        <f>FNPVC!R11</f>
        <v>0</v>
      </c>
      <c r="R17" s="15">
        <f>FNPVC!S11</f>
        <v>0</v>
      </c>
      <c r="S17" s="15">
        <f>FNPVC!T11</f>
        <v>0</v>
      </c>
      <c r="T17" s="15">
        <f>FNPVC!U11</f>
        <v>0</v>
      </c>
      <c r="U17" s="15">
        <f>FNPVC!V11</f>
        <v>0</v>
      </c>
    </row>
    <row r="18" spans="1:237" s="17" customFormat="1" ht="15.6" customHeight="1" x14ac:dyDescent="0.15">
      <c r="A18" s="256" t="s">
        <v>34</v>
      </c>
      <c r="B18" s="38"/>
      <c r="C18" s="38"/>
      <c r="D18" s="38"/>
      <c r="E18" s="38"/>
      <c r="F18" s="38"/>
      <c r="G18" s="38"/>
      <c r="H18" s="38"/>
      <c r="I18" s="38"/>
      <c r="J18" s="38"/>
      <c r="K18" s="38"/>
      <c r="L18" s="38"/>
      <c r="M18" s="38"/>
      <c r="N18" s="38"/>
      <c r="O18" s="39"/>
      <c r="P18" s="38"/>
      <c r="Q18" s="38"/>
      <c r="R18" s="38"/>
      <c r="S18" s="38"/>
      <c r="T18" s="38"/>
      <c r="U18" s="38"/>
    </row>
    <row r="19" spans="1:237" s="17" customFormat="1" ht="15.6" customHeight="1" x14ac:dyDescent="0.15">
      <c r="A19" s="256" t="str">
        <f>FNPVC!A12</f>
        <v>Investicijski troškovi (bez nepredviđenih)</v>
      </c>
      <c r="B19" s="15">
        <f>FNPVC!C12</f>
        <v>0</v>
      </c>
      <c r="C19" s="15">
        <f>FNPVC!D12</f>
        <v>0</v>
      </c>
      <c r="D19" s="15">
        <f>FNPVC!E12</f>
        <v>0</v>
      </c>
      <c r="E19" s="15">
        <f>FNPVC!F12</f>
        <v>0</v>
      </c>
      <c r="F19" s="15">
        <f>FNPVC!G12</f>
        <v>0</v>
      </c>
      <c r="G19" s="15">
        <f>FNPVC!H12</f>
        <v>0</v>
      </c>
      <c r="H19" s="15">
        <f>FNPVC!I12</f>
        <v>0</v>
      </c>
      <c r="I19" s="15">
        <f>FNPVC!J12</f>
        <v>0</v>
      </c>
      <c r="J19" s="15">
        <f>FNPVC!K12</f>
        <v>0</v>
      </c>
      <c r="K19" s="15">
        <f>FNPVC!L12</f>
        <v>0</v>
      </c>
      <c r="L19" s="15">
        <f>FNPVC!M12</f>
        <v>0</v>
      </c>
      <c r="M19" s="15">
        <f>FNPVC!N12</f>
        <v>0</v>
      </c>
      <c r="N19" s="15">
        <f>FNPVC!O12</f>
        <v>0</v>
      </c>
      <c r="O19" s="15">
        <f>FNPVC!P12</f>
        <v>0</v>
      </c>
      <c r="P19" s="15">
        <f>FNPVC!Q12</f>
        <v>0</v>
      </c>
      <c r="Q19" s="15">
        <f>FNPVC!R12</f>
        <v>0</v>
      </c>
      <c r="R19" s="15">
        <f>FNPVC!S12</f>
        <v>0</v>
      </c>
      <c r="S19" s="15">
        <f>FNPVC!T12</f>
        <v>0</v>
      </c>
      <c r="T19" s="15">
        <f>FNPVC!U12</f>
        <v>0</v>
      </c>
      <c r="U19" s="15">
        <f>FNPVC!V12</f>
        <v>0</v>
      </c>
    </row>
    <row r="20" spans="1:237" s="17" customFormat="1" ht="15.6" customHeight="1" x14ac:dyDescent="0.15">
      <c r="A20" s="256" t="s">
        <v>35</v>
      </c>
      <c r="B20" s="38"/>
      <c r="C20" s="38"/>
      <c r="D20" s="38"/>
      <c r="E20" s="38"/>
      <c r="F20" s="38"/>
      <c r="G20" s="38"/>
      <c r="H20" s="38"/>
      <c r="I20" s="38"/>
      <c r="J20" s="38"/>
      <c r="K20" s="38"/>
      <c r="L20" s="38"/>
      <c r="M20" s="38"/>
      <c r="N20" s="38"/>
      <c r="O20" s="38"/>
      <c r="P20" s="38"/>
      <c r="Q20" s="38"/>
      <c r="R20" s="38"/>
      <c r="S20" s="38"/>
      <c r="T20" s="38"/>
      <c r="U20" s="38"/>
    </row>
    <row r="21" spans="1:237" s="17" customFormat="1" ht="15.6" customHeight="1" x14ac:dyDescent="0.15">
      <c r="A21" s="256" t="s">
        <v>148</v>
      </c>
      <c r="B21" s="38"/>
      <c r="C21" s="38"/>
      <c r="D21" s="38"/>
      <c r="E21" s="38"/>
      <c r="F21" s="38"/>
      <c r="G21" s="38"/>
      <c r="H21" s="38"/>
      <c r="I21" s="38"/>
      <c r="J21" s="38"/>
      <c r="K21" s="38"/>
      <c r="L21" s="38"/>
      <c r="M21" s="38"/>
      <c r="N21" s="38"/>
      <c r="O21" s="38"/>
      <c r="P21" s="38"/>
      <c r="Q21" s="38"/>
      <c r="R21" s="38"/>
      <c r="S21" s="38"/>
      <c r="T21" s="38"/>
      <c r="U21" s="38"/>
    </row>
    <row r="22" spans="1:237" s="18" customFormat="1" ht="22.9" customHeight="1" x14ac:dyDescent="0.15">
      <c r="A22" s="258" t="s">
        <v>236</v>
      </c>
      <c r="B22" s="342">
        <f>SUM(B16:B21)</f>
        <v>0</v>
      </c>
      <c r="C22" s="342">
        <f t="shared" ref="C22:U22" si="1">SUM(C16:C21)</f>
        <v>0</v>
      </c>
      <c r="D22" s="342">
        <f t="shared" si="1"/>
        <v>0</v>
      </c>
      <c r="E22" s="342">
        <f t="shared" si="1"/>
        <v>0</v>
      </c>
      <c r="F22" s="342">
        <f t="shared" si="1"/>
        <v>0</v>
      </c>
      <c r="G22" s="342">
        <f t="shared" si="1"/>
        <v>0</v>
      </c>
      <c r="H22" s="342">
        <f t="shared" si="1"/>
        <v>0</v>
      </c>
      <c r="I22" s="342">
        <f t="shared" si="1"/>
        <v>0</v>
      </c>
      <c r="J22" s="342">
        <f t="shared" si="1"/>
        <v>0</v>
      </c>
      <c r="K22" s="342">
        <f t="shared" si="1"/>
        <v>0</v>
      </c>
      <c r="L22" s="342">
        <f t="shared" si="1"/>
        <v>0</v>
      </c>
      <c r="M22" s="342">
        <f t="shared" si="1"/>
        <v>0</v>
      </c>
      <c r="N22" s="342">
        <f t="shared" si="1"/>
        <v>0</v>
      </c>
      <c r="O22" s="342">
        <f t="shared" si="1"/>
        <v>0</v>
      </c>
      <c r="P22" s="342">
        <f t="shared" si="1"/>
        <v>0</v>
      </c>
      <c r="Q22" s="342">
        <f t="shared" si="1"/>
        <v>0</v>
      </c>
      <c r="R22" s="342">
        <f t="shared" si="1"/>
        <v>0</v>
      </c>
      <c r="S22" s="342">
        <f t="shared" si="1"/>
        <v>0</v>
      </c>
      <c r="T22" s="342">
        <f t="shared" si="1"/>
        <v>0</v>
      </c>
      <c r="U22" s="342">
        <f t="shared" si="1"/>
        <v>0</v>
      </c>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row>
    <row r="23" spans="1:237" s="18" customFormat="1" ht="27" customHeight="1" x14ac:dyDescent="0.15">
      <c r="A23" s="258" t="s">
        <v>237</v>
      </c>
      <c r="B23" s="342" t="e">
        <f>B15-B22</f>
        <v>#DIV/0!</v>
      </c>
      <c r="C23" s="342" t="e">
        <f t="shared" ref="C23:U23" si="2">C15-C22</f>
        <v>#DIV/0!</v>
      </c>
      <c r="D23" s="342" t="e">
        <f t="shared" si="2"/>
        <v>#DIV/0!</v>
      </c>
      <c r="E23" s="342" t="e">
        <f>E15-E22</f>
        <v>#DIV/0!</v>
      </c>
      <c r="F23" s="342" t="e">
        <f t="shared" si="2"/>
        <v>#DIV/0!</v>
      </c>
      <c r="G23" s="342" t="e">
        <f t="shared" si="2"/>
        <v>#DIV/0!</v>
      </c>
      <c r="H23" s="342" t="e">
        <f t="shared" si="2"/>
        <v>#DIV/0!</v>
      </c>
      <c r="I23" s="342">
        <f t="shared" si="2"/>
        <v>0</v>
      </c>
      <c r="J23" s="342">
        <f t="shared" si="2"/>
        <v>0</v>
      </c>
      <c r="K23" s="342">
        <f t="shared" si="2"/>
        <v>0</v>
      </c>
      <c r="L23" s="342">
        <f t="shared" si="2"/>
        <v>0</v>
      </c>
      <c r="M23" s="342">
        <f t="shared" si="2"/>
        <v>0</v>
      </c>
      <c r="N23" s="342">
        <f t="shared" si="2"/>
        <v>0</v>
      </c>
      <c r="O23" s="342">
        <f t="shared" si="2"/>
        <v>0</v>
      </c>
      <c r="P23" s="342">
        <f t="shared" si="2"/>
        <v>0</v>
      </c>
      <c r="Q23" s="342">
        <f t="shared" si="2"/>
        <v>0</v>
      </c>
      <c r="R23" s="342">
        <f t="shared" si="2"/>
        <v>0</v>
      </c>
      <c r="S23" s="342">
        <f t="shared" si="2"/>
        <v>0</v>
      </c>
      <c r="T23" s="342">
        <f t="shared" si="2"/>
        <v>0</v>
      </c>
      <c r="U23" s="342">
        <f t="shared" si="2"/>
        <v>0</v>
      </c>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row>
    <row r="24" spans="1:237" s="136" customFormat="1" ht="24.6" customHeight="1" x14ac:dyDescent="0.15">
      <c r="A24" s="259" t="s">
        <v>36</v>
      </c>
      <c r="B24" s="343" t="e">
        <f>B23</f>
        <v>#DIV/0!</v>
      </c>
      <c r="C24" s="343" t="e">
        <f>B24+C23</f>
        <v>#DIV/0!</v>
      </c>
      <c r="D24" s="343" t="e">
        <f t="shared" ref="D24:U24" si="3">C24+D23</f>
        <v>#DIV/0!</v>
      </c>
      <c r="E24" s="343" t="e">
        <f t="shared" si="3"/>
        <v>#DIV/0!</v>
      </c>
      <c r="F24" s="343" t="e">
        <f t="shared" si="3"/>
        <v>#DIV/0!</v>
      </c>
      <c r="G24" s="343" t="e">
        <f t="shared" si="3"/>
        <v>#DIV/0!</v>
      </c>
      <c r="H24" s="343" t="e">
        <f t="shared" si="3"/>
        <v>#DIV/0!</v>
      </c>
      <c r="I24" s="343" t="e">
        <f t="shared" si="3"/>
        <v>#DIV/0!</v>
      </c>
      <c r="J24" s="343" t="e">
        <f t="shared" si="3"/>
        <v>#DIV/0!</v>
      </c>
      <c r="K24" s="343" t="e">
        <f t="shared" si="3"/>
        <v>#DIV/0!</v>
      </c>
      <c r="L24" s="343" t="e">
        <f t="shared" si="3"/>
        <v>#DIV/0!</v>
      </c>
      <c r="M24" s="343" t="e">
        <f t="shared" si="3"/>
        <v>#DIV/0!</v>
      </c>
      <c r="N24" s="343" t="e">
        <f t="shared" si="3"/>
        <v>#DIV/0!</v>
      </c>
      <c r="O24" s="343" t="e">
        <f t="shared" si="3"/>
        <v>#DIV/0!</v>
      </c>
      <c r="P24" s="343" t="e">
        <f t="shared" si="3"/>
        <v>#DIV/0!</v>
      </c>
      <c r="Q24" s="343" t="e">
        <f t="shared" si="3"/>
        <v>#DIV/0!</v>
      </c>
      <c r="R24" s="343" t="e">
        <f t="shared" si="3"/>
        <v>#DIV/0!</v>
      </c>
      <c r="S24" s="343" t="e">
        <f t="shared" si="3"/>
        <v>#DIV/0!</v>
      </c>
      <c r="T24" s="343" t="e">
        <f t="shared" si="3"/>
        <v>#DIV/0!</v>
      </c>
      <c r="U24" s="343" t="e">
        <f t="shared" si="3"/>
        <v>#DIV/0!</v>
      </c>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row>
    <row r="25" spans="1:237" x14ac:dyDescent="0.2">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row>
    <row r="26" spans="1:237" ht="12" customHeight="1" x14ac:dyDescent="0.2">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row>
    <row r="27" spans="1:237" x14ac:dyDescent="0.2">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row>
    <row r="28" spans="1:237" x14ac:dyDescent="0.2">
      <c r="X28" s="17"/>
      <c r="Y28" s="17"/>
      <c r="Z28" s="17"/>
      <c r="AA28" s="17"/>
      <c r="AB28" s="17"/>
      <c r="AC28" s="17"/>
      <c r="AD28" s="17"/>
      <c r="AE28" s="17"/>
      <c r="AF28" s="17"/>
    </row>
    <row r="29" spans="1:237" x14ac:dyDescent="0.2">
      <c r="X29" s="17"/>
      <c r="Y29" s="17"/>
      <c r="Z29" s="17"/>
      <c r="AA29" s="17"/>
      <c r="AB29" s="17"/>
      <c r="AC29" s="17"/>
      <c r="AD29" s="17"/>
      <c r="AE29" s="17"/>
      <c r="AF29" s="17"/>
    </row>
  </sheetData>
  <mergeCells count="2">
    <mergeCell ref="A2:D2"/>
    <mergeCell ref="A4:D7"/>
  </mergeCells>
  <phoneticPr fontId="9" type="noConversion"/>
  <pageMargins left="0.75" right="0.75" top="1" bottom="1" header="0.5" footer="0.5"/>
  <pageSetup paperSize="8"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2</vt:i4>
      </vt:variant>
    </vt:vector>
  </HeadingPairs>
  <TitlesOfParts>
    <vt:vector size="14" baseType="lpstr">
      <vt:lpstr>Naslov</vt:lpstr>
      <vt:lpstr>Sadržaj</vt:lpstr>
      <vt:lpstr>Ulazni parametri projekta</vt:lpstr>
      <vt:lpstr>Investicijski troškovi</vt:lpstr>
      <vt:lpstr>Operativni P&amp;T</vt:lpstr>
      <vt:lpstr>FNPVC</vt:lpstr>
      <vt:lpstr>EU Doprinos</vt:lpstr>
      <vt:lpstr>Izvori financiranja</vt:lpstr>
      <vt:lpstr>Financijska održivost</vt:lpstr>
      <vt:lpstr>FNPVK</vt:lpstr>
      <vt:lpstr>Ekonomska  analiza</vt:lpstr>
      <vt:lpstr>Sheet1</vt:lpstr>
      <vt:lpstr>'EU Doprinos'!_ftnref1</vt:lpstr>
      <vt:lpstr>'EU Doprinos'!OLE_LINK1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Grginić, Vlatka Čolak</dc:creator>
  <cp:lastModifiedBy>Goran Vrabec</cp:lastModifiedBy>
  <cp:lastPrinted>2022-12-05T08:53:17Z</cp:lastPrinted>
  <dcterms:created xsi:type="dcterms:W3CDTF">2008-02-26T11:10:17Z</dcterms:created>
  <dcterms:modified xsi:type="dcterms:W3CDTF">2024-04-03T06:59:40Z</dcterms:modified>
</cp:coreProperties>
</file>