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s01\SEUP\NPOO - odabir projekata\NPOO - sortirnice\Sortirnice_bodovi_dokumentacija za objavu\Obrasci\"/>
    </mc:Choice>
  </mc:AlternateContent>
  <workbookProtection workbookPassword="DA28" lockStructure="1"/>
  <bookViews>
    <workbookView xWindow="-105" yWindow="-105" windowWidth="23250" windowHeight="12570" tabRatio="690" activeTab="2"/>
  </bookViews>
  <sheets>
    <sheet name="Naslov" sheetId="27" r:id="rId1"/>
    <sheet name="Sadržaj" sheetId="28" r:id="rId2"/>
    <sheet name="Ulazni parametri projekta" sheetId="24" r:id="rId3"/>
    <sheet name="Investicijski troškovi" sheetId="22" r:id="rId4"/>
    <sheet name="Operativni P&amp;T" sheetId="23" r:id="rId5"/>
    <sheet name="FNPVC" sheetId="19" r:id="rId6"/>
    <sheet name="EU Doprinos" sheetId="21" r:id="rId7"/>
    <sheet name="Izvori financiranja" sheetId="2" r:id="rId8"/>
    <sheet name="Financijska održivost" sheetId="17" r:id="rId9"/>
    <sheet name="FNPVK" sheetId="16" r:id="rId10"/>
    <sheet name="Ekonomska  analiza" sheetId="18" r:id="rId11"/>
    <sheet name="Sheet1" sheetId="26" state="hidden" r:id="rId12"/>
  </sheets>
  <definedNames>
    <definedName name="_xlnm._FilterDatabase" localSheetId="2" hidden="1">'Ulazni parametri projekta'!$A$6:$U$85</definedName>
    <definedName name="_ftn1" localSheetId="6">'EU Doprinos'!#REF!</definedName>
    <definedName name="_ftnref1" localSheetId="6">'EU Doprinos'!$B$7</definedName>
    <definedName name="jedinična_cijena__kn_t">'Ulazni parametri projekta'!$D$92</definedName>
    <definedName name="OLE_LINK1" localSheetId="6">'EU Doprinos'!$A$4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1" i="22" l="1"/>
  <c r="D31" i="22"/>
  <c r="B31" i="22"/>
  <c r="E12" i="18" l="1"/>
  <c r="F12" i="18"/>
  <c r="G12" i="18"/>
  <c r="H12" i="18"/>
  <c r="I12" i="18"/>
  <c r="J12" i="18"/>
  <c r="K12" i="18"/>
  <c r="L12" i="18"/>
  <c r="M12" i="18"/>
  <c r="N12" i="18"/>
  <c r="O12" i="18"/>
  <c r="P12" i="18"/>
  <c r="Q12" i="18"/>
  <c r="R12" i="18"/>
  <c r="S12" i="18"/>
  <c r="T12" i="18"/>
  <c r="U12" i="18"/>
  <c r="V12" i="18"/>
  <c r="D12" i="18"/>
  <c r="C12" i="18"/>
  <c r="D64" i="24" l="1"/>
  <c r="I25" i="23" l="1"/>
  <c r="I21" i="23"/>
  <c r="I22" i="23"/>
  <c r="I23" i="23"/>
  <c r="I24" i="23"/>
  <c r="F19" i="18"/>
  <c r="G19" i="18"/>
  <c r="H19" i="18"/>
  <c r="I19" i="18"/>
  <c r="J19" i="18"/>
  <c r="K19" i="18"/>
  <c r="L19" i="18"/>
  <c r="M19" i="18"/>
  <c r="N19" i="18"/>
  <c r="O19" i="18"/>
  <c r="P19" i="18"/>
  <c r="Q19" i="18"/>
  <c r="R19" i="18"/>
  <c r="S19" i="18"/>
  <c r="T19" i="18"/>
  <c r="U19" i="18"/>
  <c r="V19" i="18"/>
  <c r="E19" i="18"/>
  <c r="F18" i="18"/>
  <c r="G18" i="18"/>
  <c r="H18" i="18"/>
  <c r="I18" i="18"/>
  <c r="J18" i="18"/>
  <c r="K18" i="18"/>
  <c r="L18" i="18"/>
  <c r="M18" i="18"/>
  <c r="N18" i="18"/>
  <c r="O18" i="18"/>
  <c r="P18" i="18"/>
  <c r="Q18" i="18"/>
  <c r="R18" i="18"/>
  <c r="S18" i="18"/>
  <c r="T18" i="18"/>
  <c r="U18" i="18"/>
  <c r="V18" i="18"/>
  <c r="E18" i="18"/>
  <c r="F17" i="18"/>
  <c r="G17" i="18"/>
  <c r="H17" i="18"/>
  <c r="I17" i="18"/>
  <c r="J17" i="18"/>
  <c r="K17" i="18"/>
  <c r="L17" i="18"/>
  <c r="M17" i="18"/>
  <c r="N17" i="18"/>
  <c r="O17" i="18"/>
  <c r="P17" i="18"/>
  <c r="Q17" i="18"/>
  <c r="R17" i="18"/>
  <c r="S17" i="18"/>
  <c r="T17" i="18"/>
  <c r="U17" i="18"/>
  <c r="V17" i="18"/>
  <c r="E17" i="18"/>
  <c r="F16" i="18"/>
  <c r="G16" i="18"/>
  <c r="H16" i="18"/>
  <c r="I16" i="18"/>
  <c r="J16" i="18"/>
  <c r="K16" i="18"/>
  <c r="L16" i="18"/>
  <c r="M16" i="18"/>
  <c r="N16" i="18"/>
  <c r="O16" i="18"/>
  <c r="P16" i="18"/>
  <c r="Q16" i="18"/>
  <c r="R16" i="18"/>
  <c r="S16" i="18"/>
  <c r="T16" i="18"/>
  <c r="U16" i="18"/>
  <c r="V16" i="18"/>
  <c r="E16" i="18"/>
  <c r="G15" i="18"/>
  <c r="H15" i="18"/>
  <c r="I15" i="18"/>
  <c r="J15" i="18"/>
  <c r="K15" i="18"/>
  <c r="L15" i="18"/>
  <c r="M15" i="18"/>
  <c r="N15" i="18"/>
  <c r="O15" i="18"/>
  <c r="P15" i="18"/>
  <c r="Q15" i="18"/>
  <c r="R15" i="18"/>
  <c r="S15" i="18"/>
  <c r="T15" i="18"/>
  <c r="U15" i="18"/>
  <c r="V15" i="18"/>
  <c r="F15" i="18"/>
  <c r="E15" i="18"/>
  <c r="V41" i="18"/>
  <c r="V33" i="18"/>
  <c r="V32" i="18"/>
  <c r="V31" i="18"/>
  <c r="V30" i="18"/>
  <c r="V29" i="18"/>
  <c r="V28" i="18"/>
  <c r="V26" i="18"/>
  <c r="D9" i="18"/>
  <c r="E9" i="18"/>
  <c r="F9" i="18"/>
  <c r="G9" i="18"/>
  <c r="H9" i="18"/>
  <c r="I9" i="18"/>
  <c r="J9" i="18"/>
  <c r="K9" i="18"/>
  <c r="L9" i="18"/>
  <c r="M9" i="18"/>
  <c r="N9" i="18"/>
  <c r="O9" i="18"/>
  <c r="P9" i="18"/>
  <c r="Q9" i="18"/>
  <c r="R9" i="18"/>
  <c r="S9" i="18"/>
  <c r="T9" i="18"/>
  <c r="U9" i="18"/>
  <c r="V9" i="18"/>
  <c r="C9" i="18"/>
  <c r="AN12" i="23" l="1"/>
  <c r="AO12" i="23" s="1"/>
  <c r="AN13" i="23"/>
  <c r="AN14" i="23"/>
  <c r="AN15" i="23"/>
  <c r="AO15" i="23" s="1"/>
  <c r="AN11" i="23"/>
  <c r="AL12" i="23"/>
  <c r="AL13" i="23"/>
  <c r="AM13" i="23" s="1"/>
  <c r="AL14" i="23"/>
  <c r="AM14" i="23" s="1"/>
  <c r="AL15" i="23"/>
  <c r="AL11" i="23"/>
  <c r="AM11" i="23" s="1"/>
  <c r="F12" i="23"/>
  <c r="F13" i="23"/>
  <c r="F14" i="23"/>
  <c r="F15" i="23"/>
  <c r="H12" i="23"/>
  <c r="H13" i="23"/>
  <c r="I13" i="23" s="1"/>
  <c r="H14" i="23"/>
  <c r="I14" i="23" s="1"/>
  <c r="H15" i="23"/>
  <c r="I15" i="23" s="1"/>
  <c r="J12" i="23"/>
  <c r="K12" i="23" s="1"/>
  <c r="J13" i="23"/>
  <c r="K13" i="23" s="1"/>
  <c r="J14" i="23"/>
  <c r="J15" i="23"/>
  <c r="L13" i="23"/>
  <c r="M13" i="23" s="1"/>
  <c r="L14" i="23"/>
  <c r="M14" i="23" s="1"/>
  <c r="L15" i="23"/>
  <c r="L12" i="23"/>
  <c r="L11" i="23"/>
  <c r="M11" i="23" s="1"/>
  <c r="J11" i="23"/>
  <c r="K11" i="23" s="1"/>
  <c r="H11" i="23"/>
  <c r="I11" i="23"/>
  <c r="E20" i="23" s="1"/>
  <c r="V18" i="24"/>
  <c r="U33" i="23" s="1"/>
  <c r="V34" i="18" s="1"/>
  <c r="V35" i="18" s="1"/>
  <c r="AO14" i="23"/>
  <c r="AO13" i="23"/>
  <c r="AO11" i="23"/>
  <c r="AM15" i="23"/>
  <c r="AM12" i="23"/>
  <c r="O11" i="23"/>
  <c r="M15" i="23"/>
  <c r="M12" i="23"/>
  <c r="K15" i="23"/>
  <c r="K14" i="23"/>
  <c r="N11" i="23"/>
  <c r="N12" i="23"/>
  <c r="O12" i="23" s="1"/>
  <c r="N13" i="23"/>
  <c r="O13" i="23" s="1"/>
  <c r="N14" i="23"/>
  <c r="O14" i="23" s="1"/>
  <c r="N15" i="23"/>
  <c r="O15" i="23" s="1"/>
  <c r="I12" i="23"/>
  <c r="AN16" i="23" l="1"/>
  <c r="G13" i="23"/>
  <c r="G14" i="23"/>
  <c r="G15" i="23"/>
  <c r="AJ12" i="23"/>
  <c r="AK12" i="23" s="1"/>
  <c r="AJ13" i="23"/>
  <c r="AK13" i="23" s="1"/>
  <c r="AJ14" i="23"/>
  <c r="AK14" i="23" s="1"/>
  <c r="AJ15" i="23"/>
  <c r="AK15" i="23" s="1"/>
  <c r="AJ11" i="23"/>
  <c r="AK11" i="23" s="1"/>
  <c r="G12" i="23"/>
  <c r="AF12" i="23"/>
  <c r="AG12" i="23" s="1"/>
  <c r="AF13" i="23"/>
  <c r="AG13" i="23" s="1"/>
  <c r="AF14" i="23"/>
  <c r="AG14" i="23" s="1"/>
  <c r="AF15" i="23"/>
  <c r="AG15" i="23" s="1"/>
  <c r="AH12" i="23"/>
  <c r="AI12" i="23" s="1"/>
  <c r="AH13" i="23"/>
  <c r="AI13" i="23" s="1"/>
  <c r="AH14" i="23"/>
  <c r="AI14" i="23" s="1"/>
  <c r="AH15" i="23"/>
  <c r="AI15" i="23" s="1"/>
  <c r="AH11" i="23"/>
  <c r="AI11" i="23" s="1"/>
  <c r="AF11" i="23"/>
  <c r="AG11" i="23" s="1"/>
  <c r="AD12" i="23"/>
  <c r="AE12" i="23" s="1"/>
  <c r="AD13" i="23"/>
  <c r="AE13" i="23" s="1"/>
  <c r="AD14" i="23"/>
  <c r="AE14" i="23" s="1"/>
  <c r="AD15" i="23"/>
  <c r="AE15" i="23" s="1"/>
  <c r="AD11" i="23"/>
  <c r="AE11" i="23" s="1"/>
  <c r="AB12" i="23"/>
  <c r="AC12" i="23" s="1"/>
  <c r="AB13" i="23"/>
  <c r="AC13" i="23" s="1"/>
  <c r="AB14" i="23"/>
  <c r="AC14" i="23" s="1"/>
  <c r="AB15" i="23"/>
  <c r="AC15" i="23" s="1"/>
  <c r="AB11" i="23"/>
  <c r="AC11" i="23" s="1"/>
  <c r="Z12" i="23"/>
  <c r="AA12" i="23" s="1"/>
  <c r="Z13" i="23"/>
  <c r="AA13" i="23" s="1"/>
  <c r="Z14" i="23"/>
  <c r="AA14" i="23" s="1"/>
  <c r="Z15" i="23"/>
  <c r="AA15" i="23" s="1"/>
  <c r="Z11" i="23"/>
  <c r="AA11" i="23" s="1"/>
  <c r="X12" i="23"/>
  <c r="Y12" i="23" s="1"/>
  <c r="X13" i="23"/>
  <c r="Y13" i="23" s="1"/>
  <c r="X14" i="23"/>
  <c r="Y14" i="23" s="1"/>
  <c r="X15" i="23"/>
  <c r="Y15" i="23" s="1"/>
  <c r="X11" i="23"/>
  <c r="Y11" i="23" s="1"/>
  <c r="V12" i="23"/>
  <c r="W12" i="23" s="1"/>
  <c r="V13" i="23"/>
  <c r="W13" i="23" s="1"/>
  <c r="V14" i="23"/>
  <c r="W14" i="23" s="1"/>
  <c r="V15" i="23"/>
  <c r="W15" i="23" s="1"/>
  <c r="V11" i="23"/>
  <c r="W11" i="23" s="1"/>
  <c r="T12" i="23"/>
  <c r="U12" i="23" s="1"/>
  <c r="T13" i="23"/>
  <c r="U13" i="23" s="1"/>
  <c r="T14" i="23"/>
  <c r="U14" i="23" s="1"/>
  <c r="T15" i="23"/>
  <c r="U15" i="23" s="1"/>
  <c r="T11" i="23"/>
  <c r="U11" i="23" s="1"/>
  <c r="R12" i="23"/>
  <c r="S12" i="23" s="1"/>
  <c r="J21" i="23" s="1"/>
  <c r="R13" i="23"/>
  <c r="S13" i="23" s="1"/>
  <c r="J22" i="23" s="1"/>
  <c r="R14" i="23"/>
  <c r="S14" i="23" s="1"/>
  <c r="J23" i="23" s="1"/>
  <c r="R15" i="23"/>
  <c r="S15" i="23" s="1"/>
  <c r="J24" i="23" s="1"/>
  <c r="R11" i="23"/>
  <c r="S11" i="23" s="1"/>
  <c r="P12" i="23"/>
  <c r="Q12" i="23" s="1"/>
  <c r="P13" i="23"/>
  <c r="Q13" i="23" s="1"/>
  <c r="P14" i="23"/>
  <c r="Q14" i="23" s="1"/>
  <c r="P15" i="23"/>
  <c r="Q15" i="23" s="1"/>
  <c r="P11" i="23"/>
  <c r="Q11" i="23" s="1"/>
  <c r="I20" i="23" s="1"/>
  <c r="F11" i="23"/>
  <c r="G11" i="23" s="1"/>
  <c r="D12" i="23"/>
  <c r="E12" i="23" s="1"/>
  <c r="D13" i="23"/>
  <c r="E13" i="23" s="1"/>
  <c r="D14" i="23"/>
  <c r="E14" i="23" s="1"/>
  <c r="D15" i="23"/>
  <c r="E15" i="23" s="1"/>
  <c r="D11" i="23"/>
  <c r="E11" i="23" s="1"/>
  <c r="B15" i="23"/>
  <c r="C15" i="23" s="1"/>
  <c r="B13" i="23"/>
  <c r="B11" i="23"/>
  <c r="C11" i="23" s="1"/>
  <c r="C8" i="19"/>
  <c r="D8" i="19"/>
  <c r="E8" i="19"/>
  <c r="F8" i="19"/>
  <c r="G8" i="19"/>
  <c r="H8" i="19"/>
  <c r="I8" i="19"/>
  <c r="J8" i="19"/>
  <c r="K8" i="19"/>
  <c r="L8" i="19"/>
  <c r="M8" i="19"/>
  <c r="N8" i="19"/>
  <c r="O8" i="19"/>
  <c r="P8" i="19"/>
  <c r="Q8" i="19"/>
  <c r="R8" i="19"/>
  <c r="S8" i="19"/>
  <c r="T8" i="19"/>
  <c r="U8" i="19"/>
  <c r="V8" i="19"/>
  <c r="D10" i="21" s="1"/>
  <c r="C11" i="19"/>
  <c r="D11" i="19"/>
  <c r="E11" i="19"/>
  <c r="F11" i="19"/>
  <c r="G11" i="19"/>
  <c r="H11" i="19"/>
  <c r="I11" i="19"/>
  <c r="J11" i="19"/>
  <c r="K11" i="19"/>
  <c r="L11" i="19"/>
  <c r="M11" i="19"/>
  <c r="N11" i="19"/>
  <c r="O11" i="19"/>
  <c r="P11" i="19"/>
  <c r="Q11" i="19"/>
  <c r="R11" i="19"/>
  <c r="S11" i="19"/>
  <c r="T11" i="19"/>
  <c r="U11" i="19"/>
  <c r="V11" i="19"/>
  <c r="B8" i="19" l="1"/>
  <c r="B11" i="19"/>
  <c r="G32" i="22"/>
  <c r="H12" i="19" s="1"/>
  <c r="D62" i="24"/>
  <c r="D63" i="24"/>
  <c r="U24" i="23" l="1"/>
  <c r="T24" i="23"/>
  <c r="S24" i="23"/>
  <c r="R24" i="23"/>
  <c r="Q24" i="23"/>
  <c r="P24" i="23"/>
  <c r="O24" i="23"/>
  <c r="N24" i="23"/>
  <c r="M24" i="23"/>
  <c r="L24" i="23"/>
  <c r="K24" i="23"/>
  <c r="H24" i="23"/>
  <c r="G24" i="23"/>
  <c r="F24" i="23"/>
  <c r="E24" i="23"/>
  <c r="D24" i="23"/>
  <c r="C24" i="23"/>
  <c r="B24" i="23"/>
  <c r="E84" i="24"/>
  <c r="G84" i="24" s="1"/>
  <c r="U18" i="24"/>
  <c r="T18" i="24"/>
  <c r="S33" i="23" s="1"/>
  <c r="S18" i="24"/>
  <c r="R33" i="23" s="1"/>
  <c r="R18" i="24"/>
  <c r="Q33" i="23" s="1"/>
  <c r="Q18" i="24"/>
  <c r="P33" i="23" s="1"/>
  <c r="P18" i="24"/>
  <c r="O33" i="23" s="1"/>
  <c r="O18" i="24"/>
  <c r="N33" i="23" s="1"/>
  <c r="N18" i="24"/>
  <c r="M33" i="23" s="1"/>
  <c r="M18" i="24"/>
  <c r="L33" i="23" s="1"/>
  <c r="L18" i="24"/>
  <c r="K33" i="23" s="1"/>
  <c r="K18" i="24"/>
  <c r="J33" i="23" s="1"/>
  <c r="J18" i="24"/>
  <c r="I18" i="24"/>
  <c r="H33" i="23" s="1"/>
  <c r="H18" i="24"/>
  <c r="G33" i="23" s="1"/>
  <c r="G18" i="24"/>
  <c r="F33" i="23" s="1"/>
  <c r="F18" i="24"/>
  <c r="E33" i="23" s="1"/>
  <c r="E18" i="24"/>
  <c r="D33" i="23" s="1"/>
  <c r="D18" i="24"/>
  <c r="C33" i="23" s="1"/>
  <c r="C18" i="24"/>
  <c r="B33" i="23" s="1"/>
  <c r="J22" i="18" l="1"/>
  <c r="I33" i="23"/>
  <c r="V22" i="18"/>
  <c r="T33" i="23"/>
  <c r="E41" i="24"/>
  <c r="B6" i="28" l="1"/>
  <c r="B7" i="28" s="1"/>
  <c r="B8" i="28" s="1"/>
  <c r="B9" i="28" s="1"/>
  <c r="B10" i="28" s="1"/>
  <c r="B11" i="28" s="1"/>
  <c r="K32" i="22" l="1"/>
  <c r="L12" i="19" s="1"/>
  <c r="F32" i="22"/>
  <c r="G12" i="19" s="1"/>
  <c r="E32" i="22"/>
  <c r="F12" i="19" s="1"/>
  <c r="H32" i="22"/>
  <c r="I12" i="19" s="1"/>
  <c r="I32" i="22"/>
  <c r="J12" i="19" s="1"/>
  <c r="J32" i="22"/>
  <c r="K12" i="19" s="1"/>
  <c r="L32" i="22"/>
  <c r="M12" i="19" s="1"/>
  <c r="M32" i="22"/>
  <c r="N12" i="19" s="1"/>
  <c r="N32" i="22"/>
  <c r="O12" i="19" s="1"/>
  <c r="O32" i="22"/>
  <c r="P12" i="19" s="1"/>
  <c r="P32" i="22"/>
  <c r="Q12" i="19" s="1"/>
  <c r="Q32" i="22"/>
  <c r="R12" i="19" s="1"/>
  <c r="R32" i="22"/>
  <c r="S12" i="19" s="1"/>
  <c r="S32" i="22"/>
  <c r="T12" i="19" s="1"/>
  <c r="T32" i="22"/>
  <c r="U12" i="19" s="1"/>
  <c r="U32" i="22"/>
  <c r="V12" i="19" s="1"/>
  <c r="V36" i="18" s="1"/>
  <c r="E31" i="24"/>
  <c r="E40" i="24"/>
  <c r="E25" i="24"/>
  <c r="D18" i="18" l="1"/>
  <c r="D17" i="18"/>
  <c r="D16" i="18"/>
  <c r="D15" i="18"/>
  <c r="C18" i="18"/>
  <c r="C17" i="18"/>
  <c r="C16" i="18"/>
  <c r="C15" i="18"/>
  <c r="C31" i="18" l="1"/>
  <c r="B13" i="2"/>
  <c r="A28" i="18" l="1"/>
  <c r="F63" i="24"/>
  <c r="F62" i="24"/>
  <c r="F56" i="24"/>
  <c r="E56" i="24"/>
  <c r="D56" i="24"/>
  <c r="F64" i="24" l="1"/>
  <c r="D28" i="18"/>
  <c r="E28" i="18"/>
  <c r="C28" i="18"/>
  <c r="D32" i="18"/>
  <c r="E32" i="18"/>
  <c r="C32" i="18"/>
  <c r="A32" i="18"/>
  <c r="D26" i="18"/>
  <c r="E26" i="18"/>
  <c r="C26" i="18"/>
  <c r="A34" i="18"/>
  <c r="F26" i="18" l="1"/>
  <c r="D10" i="18" l="1"/>
  <c r="E10" i="18"/>
  <c r="F10" i="18"/>
  <c r="G10" i="18"/>
  <c r="H10" i="18"/>
  <c r="I10" i="18"/>
  <c r="J10" i="18"/>
  <c r="K10" i="18"/>
  <c r="L10" i="18"/>
  <c r="M10" i="18"/>
  <c r="N10" i="18"/>
  <c r="O10" i="18"/>
  <c r="P10" i="18"/>
  <c r="Q10" i="18"/>
  <c r="R10" i="18"/>
  <c r="S10" i="18"/>
  <c r="T10" i="18"/>
  <c r="U10" i="18"/>
  <c r="C10" i="18"/>
  <c r="D9" i="23"/>
  <c r="F9" i="23" s="1"/>
  <c r="H9" i="23" s="1"/>
  <c r="J9" i="23" s="1"/>
  <c r="L9" i="23" s="1"/>
  <c r="N9" i="23" s="1"/>
  <c r="P9" i="23" s="1"/>
  <c r="R9" i="23" s="1"/>
  <c r="T9" i="23" s="1"/>
  <c r="V9" i="23" s="1"/>
  <c r="X9" i="23" s="1"/>
  <c r="Z9" i="23" s="1"/>
  <c r="AB9" i="23" s="1"/>
  <c r="AD9" i="23" s="1"/>
  <c r="AF9" i="23" s="1"/>
  <c r="AH9" i="23" s="1"/>
  <c r="AJ9" i="23" s="1"/>
  <c r="AL9" i="23" s="1"/>
  <c r="AN9" i="23" s="1"/>
  <c r="G16" i="23" l="1"/>
  <c r="F16" i="23"/>
  <c r="F23" i="18" l="1"/>
  <c r="J23" i="18" l="1"/>
  <c r="V23" i="18" l="1"/>
  <c r="V25" i="18" s="1"/>
  <c r="U41" i="18" l="1"/>
  <c r="T41" i="18"/>
  <c r="S41" i="18"/>
  <c r="R41" i="18"/>
  <c r="Q41" i="18"/>
  <c r="P41" i="18"/>
  <c r="O41" i="18"/>
  <c r="N41" i="18"/>
  <c r="M41" i="18"/>
  <c r="L41" i="18"/>
  <c r="K41" i="18"/>
  <c r="J41" i="18"/>
  <c r="I41" i="18"/>
  <c r="H41" i="18"/>
  <c r="G41" i="18"/>
  <c r="F41" i="18"/>
  <c r="E41" i="18"/>
  <c r="D41" i="18"/>
  <c r="C41" i="18"/>
  <c r="B38" i="18"/>
  <c r="E33" i="18"/>
  <c r="D33" i="18"/>
  <c r="C33" i="18"/>
  <c r="A33" i="18"/>
  <c r="E31" i="18"/>
  <c r="D31" i="18"/>
  <c r="E30" i="18"/>
  <c r="D30" i="18"/>
  <c r="C30" i="18"/>
  <c r="E29" i="18"/>
  <c r="D29" i="18"/>
  <c r="C29" i="18"/>
  <c r="G11" i="16"/>
  <c r="F11" i="16"/>
  <c r="E11" i="16"/>
  <c r="A11" i="16"/>
  <c r="U9" i="16"/>
  <c r="T9" i="16"/>
  <c r="S9" i="16"/>
  <c r="R9" i="16"/>
  <c r="Q9" i="16"/>
  <c r="P9" i="16"/>
  <c r="O9" i="16"/>
  <c r="N9" i="16"/>
  <c r="M9" i="16"/>
  <c r="L9" i="16"/>
  <c r="K9" i="16"/>
  <c r="J9" i="16"/>
  <c r="I9" i="16"/>
  <c r="H9" i="16"/>
  <c r="G9" i="16"/>
  <c r="F9" i="16"/>
  <c r="E9" i="16"/>
  <c r="D9" i="16"/>
  <c r="C9" i="16"/>
  <c r="B9" i="16"/>
  <c r="A19" i="17"/>
  <c r="A17" i="17"/>
  <c r="G14" i="17"/>
  <c r="F14" i="17"/>
  <c r="E14" i="17"/>
  <c r="D14" i="17"/>
  <c r="C14" i="17"/>
  <c r="B14" i="17"/>
  <c r="A14" i="17"/>
  <c r="G13" i="17"/>
  <c r="F13" i="17"/>
  <c r="E13" i="17"/>
  <c r="A13" i="17"/>
  <c r="A12" i="17"/>
  <c r="B5" i="2"/>
  <c r="U17" i="17"/>
  <c r="V37" i="18" s="1"/>
  <c r="S17" i="17"/>
  <c r="T37" i="18" s="1"/>
  <c r="Q14" i="16"/>
  <c r="O14" i="16"/>
  <c r="M14" i="16"/>
  <c r="K14" i="16"/>
  <c r="I17" i="17"/>
  <c r="J37" i="18" s="1"/>
  <c r="G17" i="17"/>
  <c r="H37" i="18" s="1"/>
  <c r="E17" i="17"/>
  <c r="F37" i="18" s="1"/>
  <c r="C17" i="17"/>
  <c r="D37" i="18" s="1"/>
  <c r="U33" i="18"/>
  <c r="T33" i="18"/>
  <c r="S33" i="18"/>
  <c r="R33" i="18"/>
  <c r="Q33" i="18"/>
  <c r="P33" i="18"/>
  <c r="O33" i="18"/>
  <c r="N33" i="18"/>
  <c r="M33" i="18"/>
  <c r="L33" i="18"/>
  <c r="K33" i="18"/>
  <c r="J33" i="18"/>
  <c r="I33" i="18"/>
  <c r="H33" i="18"/>
  <c r="G33" i="18"/>
  <c r="F33" i="18"/>
  <c r="U29" i="18"/>
  <c r="T29" i="18"/>
  <c r="S29" i="18"/>
  <c r="R29" i="18"/>
  <c r="Q29" i="18"/>
  <c r="P29" i="18"/>
  <c r="O29" i="18"/>
  <c r="N29" i="18"/>
  <c r="M29" i="18"/>
  <c r="L29" i="18"/>
  <c r="K29" i="18"/>
  <c r="J29" i="18"/>
  <c r="I29" i="18"/>
  <c r="H29" i="18"/>
  <c r="G29" i="18"/>
  <c r="F29" i="18"/>
  <c r="U31" i="18"/>
  <c r="T31" i="18"/>
  <c r="S31" i="18"/>
  <c r="R31" i="18"/>
  <c r="Q31" i="18"/>
  <c r="P31" i="18"/>
  <c r="O31" i="18"/>
  <c r="N31" i="18"/>
  <c r="M31" i="18"/>
  <c r="L31" i="18"/>
  <c r="K31" i="18"/>
  <c r="J31" i="18"/>
  <c r="I31" i="18"/>
  <c r="H31" i="18"/>
  <c r="G31" i="18"/>
  <c r="F31" i="18"/>
  <c r="U30" i="18"/>
  <c r="T30" i="18"/>
  <c r="S30" i="18"/>
  <c r="R30" i="18"/>
  <c r="Q30" i="18"/>
  <c r="P30" i="18"/>
  <c r="O30" i="18"/>
  <c r="N30" i="18"/>
  <c r="M30" i="18"/>
  <c r="L30" i="18"/>
  <c r="K30" i="18"/>
  <c r="J30" i="18"/>
  <c r="I30" i="18"/>
  <c r="H30" i="18"/>
  <c r="G30" i="18"/>
  <c r="F30" i="18"/>
  <c r="D23" i="23"/>
  <c r="B14" i="23"/>
  <c r="D22" i="23"/>
  <c r="D21" i="23"/>
  <c r="B12" i="23"/>
  <c r="B32" i="22"/>
  <c r="C12" i="19" s="1"/>
  <c r="E83" i="24"/>
  <c r="G83" i="24" s="1"/>
  <c r="E82" i="24"/>
  <c r="E81" i="24"/>
  <c r="G81" i="24" s="1"/>
  <c r="E43" i="24"/>
  <c r="E42" i="24"/>
  <c r="E39" i="24"/>
  <c r="E30" i="24"/>
  <c r="E29" i="24"/>
  <c r="E28" i="24"/>
  <c r="E27" i="24"/>
  <c r="E26" i="24"/>
  <c r="E22" i="18"/>
  <c r="D22" i="18"/>
  <c r="C22" i="18"/>
  <c r="V38" i="18" l="1"/>
  <c r="V39" i="18" s="1"/>
  <c r="V42" i="18" s="1"/>
  <c r="V43" i="18" s="1"/>
  <c r="C85" i="24"/>
  <c r="G82" i="24"/>
  <c r="R16" i="23"/>
  <c r="K23" i="18" s="1"/>
  <c r="AH16" i="23"/>
  <c r="S23" i="18" s="1"/>
  <c r="B20" i="23"/>
  <c r="B16" i="23"/>
  <c r="C19" i="18" s="1"/>
  <c r="D16" i="23"/>
  <c r="D19" i="18" s="1"/>
  <c r="V16" i="23"/>
  <c r="M23" i="18" s="1"/>
  <c r="AL16" i="23"/>
  <c r="U23" i="18" s="1"/>
  <c r="T16" i="23"/>
  <c r="H16" i="23"/>
  <c r="X16" i="23"/>
  <c r="N23" i="18" s="1"/>
  <c r="L16" i="23"/>
  <c r="H23" i="18" s="1"/>
  <c r="AB16" i="23"/>
  <c r="AJ16" i="23"/>
  <c r="T23" i="18" s="1"/>
  <c r="Z16" i="23"/>
  <c r="O23" i="18" s="1"/>
  <c r="N16" i="23"/>
  <c r="AD16" i="23"/>
  <c r="F20" i="23"/>
  <c r="J16" i="23"/>
  <c r="G23" i="18" s="1"/>
  <c r="P16" i="23"/>
  <c r="AF16" i="23"/>
  <c r="E32" i="24"/>
  <c r="C38" i="18"/>
  <c r="U22" i="18"/>
  <c r="Q22" i="18"/>
  <c r="R22" i="18"/>
  <c r="S22" i="18"/>
  <c r="T22" i="18"/>
  <c r="P22" i="18"/>
  <c r="O22" i="18"/>
  <c r="M22" i="18"/>
  <c r="N22" i="18"/>
  <c r="K22" i="18"/>
  <c r="L22" i="18"/>
  <c r="I22" i="18"/>
  <c r="H22" i="18"/>
  <c r="G22" i="18"/>
  <c r="F22" i="18"/>
  <c r="E45" i="24"/>
  <c r="S26" i="18"/>
  <c r="O26" i="18"/>
  <c r="K26" i="18"/>
  <c r="G26" i="18"/>
  <c r="I26" i="18"/>
  <c r="R26" i="18"/>
  <c r="N26" i="18"/>
  <c r="J26" i="18"/>
  <c r="M26" i="18"/>
  <c r="T26" i="18"/>
  <c r="P26" i="18"/>
  <c r="L26" i="18"/>
  <c r="H26" i="18"/>
  <c r="U26" i="18"/>
  <c r="Q26" i="18"/>
  <c r="F36" i="18"/>
  <c r="I35" i="22"/>
  <c r="Q35" i="22"/>
  <c r="E80" i="24"/>
  <c r="G80" i="24" s="1"/>
  <c r="I36" i="18"/>
  <c r="M36" i="18"/>
  <c r="F38" i="18"/>
  <c r="J38" i="18"/>
  <c r="N38" i="18"/>
  <c r="R38" i="18"/>
  <c r="D38" i="18"/>
  <c r="H38" i="18"/>
  <c r="L38" i="18"/>
  <c r="P38" i="18"/>
  <c r="T38" i="18"/>
  <c r="E38" i="18"/>
  <c r="I38" i="18"/>
  <c r="M38" i="18"/>
  <c r="Q38" i="18"/>
  <c r="U38" i="18"/>
  <c r="G38" i="18"/>
  <c r="K38" i="18"/>
  <c r="O38" i="18"/>
  <c r="S38" i="18"/>
  <c r="C12" i="23"/>
  <c r="B21" i="23" s="1"/>
  <c r="C21" i="23"/>
  <c r="C14" i="23"/>
  <c r="B23" i="23" s="1"/>
  <c r="C23" i="23"/>
  <c r="C13" i="23"/>
  <c r="B22" i="23" s="1"/>
  <c r="C22" i="23"/>
  <c r="P35" i="22"/>
  <c r="F35" i="22"/>
  <c r="N35" i="22"/>
  <c r="U14" i="16"/>
  <c r="K17" i="17"/>
  <c r="L37" i="18" s="1"/>
  <c r="M17" i="17"/>
  <c r="N37" i="18" s="1"/>
  <c r="C14" i="16"/>
  <c r="E14" i="16"/>
  <c r="S14" i="16"/>
  <c r="O17" i="17"/>
  <c r="P37" i="18" s="1"/>
  <c r="G14" i="16"/>
  <c r="Q17" i="17"/>
  <c r="R37" i="18" s="1"/>
  <c r="I14" i="16"/>
  <c r="H21" i="23"/>
  <c r="L21" i="23"/>
  <c r="P21" i="23"/>
  <c r="T21" i="23"/>
  <c r="F22" i="23"/>
  <c r="N22" i="23"/>
  <c r="R22" i="23"/>
  <c r="H23" i="23"/>
  <c r="L23" i="23"/>
  <c r="P23" i="23"/>
  <c r="T23" i="23"/>
  <c r="E21" i="23"/>
  <c r="M21" i="23"/>
  <c r="Q21" i="23"/>
  <c r="U21" i="23"/>
  <c r="G22" i="23"/>
  <c r="K22" i="23"/>
  <c r="O22" i="23"/>
  <c r="S22" i="23"/>
  <c r="E23" i="23"/>
  <c r="M23" i="23"/>
  <c r="Q23" i="23"/>
  <c r="U23" i="23"/>
  <c r="F21" i="23"/>
  <c r="N21" i="23"/>
  <c r="R21" i="23"/>
  <c r="H22" i="23"/>
  <c r="L22" i="23"/>
  <c r="P22" i="23"/>
  <c r="T22" i="23"/>
  <c r="F23" i="23"/>
  <c r="N23" i="23"/>
  <c r="R23" i="23"/>
  <c r="G21" i="23"/>
  <c r="K21" i="23"/>
  <c r="O21" i="23"/>
  <c r="S21" i="23"/>
  <c r="E22" i="23"/>
  <c r="M22" i="23"/>
  <c r="Q22" i="23"/>
  <c r="U22" i="23"/>
  <c r="G23" i="23"/>
  <c r="K23" i="23"/>
  <c r="O23" i="23"/>
  <c r="S23" i="23"/>
  <c r="Q23" i="18"/>
  <c r="R36" i="18"/>
  <c r="B19" i="17"/>
  <c r="C36" i="18"/>
  <c r="B35" i="22"/>
  <c r="E19" i="17"/>
  <c r="M35" i="22"/>
  <c r="N36" i="18"/>
  <c r="U35" i="22"/>
  <c r="K36" i="18"/>
  <c r="J35" i="22"/>
  <c r="S36" i="18"/>
  <c r="R35" i="22"/>
  <c r="B14" i="16"/>
  <c r="B17" i="17"/>
  <c r="C37" i="18" s="1"/>
  <c r="F14" i="16"/>
  <c r="F17" i="17"/>
  <c r="G37" i="18" s="1"/>
  <c r="J14" i="16"/>
  <c r="J17" i="17"/>
  <c r="K37" i="18" s="1"/>
  <c r="N14" i="16"/>
  <c r="N17" i="17"/>
  <c r="O37" i="18" s="1"/>
  <c r="R14" i="16"/>
  <c r="R17" i="17"/>
  <c r="S37" i="18" s="1"/>
  <c r="Q36" i="18"/>
  <c r="U36" i="18"/>
  <c r="T35" i="22"/>
  <c r="D14" i="16"/>
  <c r="D17" i="17"/>
  <c r="H14" i="16"/>
  <c r="H17" i="17"/>
  <c r="I37" i="18" s="1"/>
  <c r="L14" i="16"/>
  <c r="L17" i="17"/>
  <c r="M37" i="18" s="1"/>
  <c r="P14" i="16"/>
  <c r="P17" i="17"/>
  <c r="Q37" i="18" s="1"/>
  <c r="N28" i="18"/>
  <c r="R28" i="18"/>
  <c r="F28" i="18"/>
  <c r="J28" i="18"/>
  <c r="G28" i="18"/>
  <c r="K28" i="18"/>
  <c r="O28" i="18"/>
  <c r="S28" i="18"/>
  <c r="H28" i="18"/>
  <c r="L28" i="18"/>
  <c r="P28" i="18"/>
  <c r="T28" i="18"/>
  <c r="I28" i="18"/>
  <c r="M28" i="18"/>
  <c r="Q28" i="18"/>
  <c r="U28" i="18"/>
  <c r="C6" i="2" l="1"/>
  <c r="B25" i="23"/>
  <c r="E85" i="24"/>
  <c r="G85" i="24"/>
  <c r="F25" i="23"/>
  <c r="G7" i="19" s="1"/>
  <c r="G9" i="19" s="1"/>
  <c r="AK16" i="23"/>
  <c r="J20" i="23"/>
  <c r="J25" i="23" s="1"/>
  <c r="S16" i="23"/>
  <c r="E25" i="23"/>
  <c r="F7" i="19" s="1"/>
  <c r="F9" i="19" s="1"/>
  <c r="I16" i="23"/>
  <c r="W16" i="23"/>
  <c r="AG16" i="23"/>
  <c r="AE16" i="23"/>
  <c r="U16" i="23"/>
  <c r="E16" i="23"/>
  <c r="Q16" i="23"/>
  <c r="O16" i="23"/>
  <c r="AO16" i="23"/>
  <c r="M16" i="23"/>
  <c r="R20" i="23"/>
  <c r="R25" i="23" s="1"/>
  <c r="AI16" i="23"/>
  <c r="AC16" i="23"/>
  <c r="N20" i="23"/>
  <c r="AA16" i="23"/>
  <c r="K16" i="23"/>
  <c r="Y16" i="23"/>
  <c r="AM16" i="23"/>
  <c r="C16" i="23"/>
  <c r="I23" i="18"/>
  <c r="I25" i="18" s="1"/>
  <c r="E39" i="22"/>
  <c r="P23" i="18"/>
  <c r="L23" i="18"/>
  <c r="R23" i="18"/>
  <c r="F25" i="18"/>
  <c r="E35" i="22"/>
  <c r="O36" i="18"/>
  <c r="O39" i="18" s="1"/>
  <c r="H35" i="22"/>
  <c r="J36" i="18"/>
  <c r="J39" i="18" s="1"/>
  <c r="G36" i="18"/>
  <c r="G39" i="18" s="1"/>
  <c r="L35" i="22"/>
  <c r="C23" i="18"/>
  <c r="C25" i="18" s="1"/>
  <c r="E23" i="18"/>
  <c r="E25" i="18" s="1"/>
  <c r="D23" i="18"/>
  <c r="D25" i="18" s="1"/>
  <c r="O34" i="18"/>
  <c r="G25" i="18"/>
  <c r="E38" i="22"/>
  <c r="F19" i="17"/>
  <c r="H25" i="18"/>
  <c r="P34" i="18"/>
  <c r="J34" i="18"/>
  <c r="R34" i="18"/>
  <c r="L34" i="18"/>
  <c r="K39" i="18"/>
  <c r="N39" i="18"/>
  <c r="S39" i="18"/>
  <c r="R39" i="18"/>
  <c r="F39" i="18"/>
  <c r="M39" i="18"/>
  <c r="Q39" i="18"/>
  <c r="I39" i="18"/>
  <c r="D20" i="23"/>
  <c r="D25" i="23" s="1"/>
  <c r="E7" i="19" s="1"/>
  <c r="E9" i="19" s="1"/>
  <c r="L20" i="23"/>
  <c r="L25" i="23" s="1"/>
  <c r="M7" i="19" s="1"/>
  <c r="M9" i="19" s="1"/>
  <c r="H20" i="23"/>
  <c r="H25" i="23" s="1"/>
  <c r="I7" i="19" s="1"/>
  <c r="I9" i="19" s="1"/>
  <c r="T20" i="23"/>
  <c r="P20" i="23"/>
  <c r="S20" i="23"/>
  <c r="S25" i="23" s="1"/>
  <c r="T7" i="19" s="1"/>
  <c r="T9" i="19" s="1"/>
  <c r="C20" i="23"/>
  <c r="C25" i="23" s="1"/>
  <c r="D7" i="19" s="1"/>
  <c r="U20" i="23"/>
  <c r="U25" i="23" s="1"/>
  <c r="V7" i="19" s="1"/>
  <c r="V9" i="19" s="1"/>
  <c r="O20" i="23"/>
  <c r="Q20" i="23"/>
  <c r="Q25" i="23" s="1"/>
  <c r="R7" i="19" s="1"/>
  <c r="R9" i="19" s="1"/>
  <c r="K20" i="23"/>
  <c r="K25" i="23" s="1"/>
  <c r="L7" i="19" s="1"/>
  <c r="L9" i="19" s="1"/>
  <c r="M20" i="23"/>
  <c r="G20" i="23"/>
  <c r="E37" i="18"/>
  <c r="P36" i="18"/>
  <c r="P39" i="18" s="1"/>
  <c r="O35" i="22"/>
  <c r="L36" i="18"/>
  <c r="L39" i="18" s="1"/>
  <c r="K35" i="22"/>
  <c r="G19" i="17"/>
  <c r="H36" i="18"/>
  <c r="H39" i="18" s="1"/>
  <c r="G35" i="22"/>
  <c r="T36" i="18"/>
  <c r="T39" i="18" s="1"/>
  <c r="S35" i="22"/>
  <c r="C39" i="18"/>
  <c r="C7" i="19" l="1"/>
  <c r="C9" i="19" s="1"/>
  <c r="S7" i="19"/>
  <c r="S9" i="19" s="1"/>
  <c r="K7" i="19"/>
  <c r="K9" i="19" s="1"/>
  <c r="D9" i="19"/>
  <c r="H34" i="18"/>
  <c r="G34" i="18"/>
  <c r="C92" i="24"/>
  <c r="E92" i="24" s="1"/>
  <c r="O25" i="23"/>
  <c r="P7" i="19" s="1"/>
  <c r="P9" i="19" s="1"/>
  <c r="S10" i="17"/>
  <c r="S15" i="17" s="1"/>
  <c r="N25" i="23"/>
  <c r="O7" i="19" s="1"/>
  <c r="O9" i="19" s="1"/>
  <c r="M25" i="23"/>
  <c r="N7" i="19" s="1"/>
  <c r="N9" i="19" s="1"/>
  <c r="P25" i="23"/>
  <c r="Q7" i="19" s="1"/>
  <c r="Q9" i="19" s="1"/>
  <c r="J7" i="19"/>
  <c r="J9" i="19" s="1"/>
  <c r="H8" i="16"/>
  <c r="L10" i="17"/>
  <c r="L15" i="17" s="1"/>
  <c r="K10" i="17"/>
  <c r="K15" i="17" s="1"/>
  <c r="G25" i="23"/>
  <c r="H7" i="19" s="1"/>
  <c r="H9" i="19" s="1"/>
  <c r="T25" i="23"/>
  <c r="U7" i="19" s="1"/>
  <c r="U9" i="19" s="1"/>
  <c r="E10" i="17"/>
  <c r="E34" i="18"/>
  <c r="E35" i="18" s="1"/>
  <c r="D34" i="23"/>
  <c r="E10" i="19" s="1"/>
  <c r="D34" i="18"/>
  <c r="D35" i="18" s="1"/>
  <c r="C34" i="23"/>
  <c r="D10" i="19" s="1"/>
  <c r="C34" i="18"/>
  <c r="C35" i="18" s="1"/>
  <c r="C42" i="18" s="1"/>
  <c r="C43" i="18" s="1"/>
  <c r="B34" i="23"/>
  <c r="C10" i="19" s="1"/>
  <c r="C13" i="19" s="1"/>
  <c r="T17" i="17"/>
  <c r="U37" i="18" s="1"/>
  <c r="U39" i="18" s="1"/>
  <c r="T14" i="16"/>
  <c r="R8" i="16"/>
  <c r="J8" i="16"/>
  <c r="U34" i="18"/>
  <c r="N34" i="18"/>
  <c r="M34" i="18"/>
  <c r="I34" i="18"/>
  <c r="Q34" i="18"/>
  <c r="T34" i="18"/>
  <c r="S34" i="18"/>
  <c r="K34" i="18"/>
  <c r="U8" i="16"/>
  <c r="K8" i="16"/>
  <c r="J25" i="18"/>
  <c r="C14" i="19" l="1"/>
  <c r="B10" i="17"/>
  <c r="B8" i="16"/>
  <c r="B10" i="16" s="1"/>
  <c r="B7" i="19"/>
  <c r="E12" i="21" s="1"/>
  <c r="F34" i="18"/>
  <c r="J10" i="17"/>
  <c r="J15" i="17" s="1"/>
  <c r="R10" i="17"/>
  <c r="R15" i="17" s="1"/>
  <c r="U10" i="17"/>
  <c r="U15" i="17" s="1"/>
  <c r="S8" i="16"/>
  <c r="S10" i="16" s="1"/>
  <c r="L8" i="16"/>
  <c r="L10" i="16" s="1"/>
  <c r="P8" i="16"/>
  <c r="P10" i="16" s="1"/>
  <c r="P10" i="17"/>
  <c r="P15" i="17" s="1"/>
  <c r="H10" i="17"/>
  <c r="H15" i="17" s="1"/>
  <c r="T8" i="16"/>
  <c r="T10" i="16" s="1"/>
  <c r="T10" i="17"/>
  <c r="T15" i="17" s="1"/>
  <c r="G8" i="16"/>
  <c r="G10" i="16" s="1"/>
  <c r="G10" i="17"/>
  <c r="N10" i="17"/>
  <c r="N15" i="17" s="1"/>
  <c r="N8" i="16"/>
  <c r="N10" i="16" s="1"/>
  <c r="M8" i="16"/>
  <c r="M10" i="16" s="1"/>
  <c r="M10" i="17"/>
  <c r="M15" i="17" s="1"/>
  <c r="I10" i="17"/>
  <c r="I15" i="17" s="1"/>
  <c r="I8" i="16"/>
  <c r="I10" i="16" s="1"/>
  <c r="O10" i="17"/>
  <c r="O15" i="17" s="1"/>
  <c r="O8" i="16"/>
  <c r="O10" i="16" s="1"/>
  <c r="B35" i="23"/>
  <c r="C32" i="22"/>
  <c r="F10" i="17"/>
  <c r="D32" i="22"/>
  <c r="E12" i="19" s="1"/>
  <c r="E13" i="19" s="1"/>
  <c r="E14" i="19" s="1"/>
  <c r="E8" i="16"/>
  <c r="E10" i="16" s="1"/>
  <c r="D35" i="23"/>
  <c r="C35" i="23"/>
  <c r="F8" i="16"/>
  <c r="F10" i="16" s="1"/>
  <c r="E34" i="23"/>
  <c r="P32" i="18"/>
  <c r="P35" i="18" s="1"/>
  <c r="P42" i="18" s="1"/>
  <c r="Q32" i="18"/>
  <c r="Q35" i="18" s="1"/>
  <c r="Q42" i="18" s="1"/>
  <c r="G32" i="18"/>
  <c r="G35" i="18" s="1"/>
  <c r="G42" i="18" s="1"/>
  <c r="G43" i="18" s="1"/>
  <c r="B16" i="17"/>
  <c r="B22" i="17" s="1"/>
  <c r="B13" i="16"/>
  <c r="D13" i="16"/>
  <c r="D16" i="17"/>
  <c r="C13" i="16"/>
  <c r="C16" i="17"/>
  <c r="R10" i="16"/>
  <c r="F32" i="18"/>
  <c r="J10" i="16"/>
  <c r="H10" i="16"/>
  <c r="D10" i="17"/>
  <c r="D8" i="16"/>
  <c r="C8" i="16"/>
  <c r="C10" i="17"/>
  <c r="K25" i="18"/>
  <c r="K10" i="16"/>
  <c r="U10" i="16"/>
  <c r="Q8" i="16"/>
  <c r="Q10" i="17"/>
  <c r="Q15" i="17" s="1"/>
  <c r="F35" i="18" l="1"/>
  <c r="F42" i="18" s="1"/>
  <c r="F43" i="18" s="1"/>
  <c r="D12" i="19"/>
  <c r="E35" i="23"/>
  <c r="F10" i="19"/>
  <c r="F34" i="23"/>
  <c r="P34" i="23"/>
  <c r="Q10" i="19" s="1"/>
  <c r="Q13" i="19" s="1"/>
  <c r="Q14" i="19" s="1"/>
  <c r="O34" i="23"/>
  <c r="P10" i="19" s="1"/>
  <c r="P13" i="19" s="1"/>
  <c r="P14" i="19" s="1"/>
  <c r="C35" i="22"/>
  <c r="E36" i="18"/>
  <c r="E39" i="18" s="1"/>
  <c r="E42" i="18" s="1"/>
  <c r="E43" i="18" s="1"/>
  <c r="D19" i="17"/>
  <c r="D22" i="17" s="1"/>
  <c r="D35" i="22"/>
  <c r="E6" i="2" s="1"/>
  <c r="C19" i="17"/>
  <c r="C22" i="17" s="1"/>
  <c r="R32" i="18"/>
  <c r="R35" i="18" s="1"/>
  <c r="R42" i="18" s="1"/>
  <c r="Q34" i="23"/>
  <c r="R10" i="19" s="1"/>
  <c r="R13" i="19" s="1"/>
  <c r="R14" i="19" s="1"/>
  <c r="H32" i="18"/>
  <c r="H35" i="18" s="1"/>
  <c r="H42" i="18" s="1"/>
  <c r="H43" i="18" s="1"/>
  <c r="G34" i="23"/>
  <c r="H10" i="19" s="1"/>
  <c r="H13" i="19" s="1"/>
  <c r="H14" i="19" s="1"/>
  <c r="D10" i="16"/>
  <c r="L25" i="18"/>
  <c r="C10" i="16"/>
  <c r="Q10" i="16"/>
  <c r="C19" i="21" l="1"/>
  <c r="B12" i="19"/>
  <c r="E9" i="21" s="1"/>
  <c r="D13" i="19"/>
  <c r="D14" i="19" s="1"/>
  <c r="D36" i="18"/>
  <c r="D39" i="18" s="1"/>
  <c r="D42" i="18" s="1"/>
  <c r="D43" i="18" s="1"/>
  <c r="D8" i="21"/>
  <c r="G10" i="19"/>
  <c r="G13" i="19" s="1"/>
  <c r="G14" i="19" s="1"/>
  <c r="F13" i="19"/>
  <c r="F14" i="19" s="1"/>
  <c r="D6" i="2"/>
  <c r="B6" i="2" s="1"/>
  <c r="E11" i="21"/>
  <c r="F35" i="23"/>
  <c r="P13" i="16"/>
  <c r="P15" i="16" s="1"/>
  <c r="P16" i="16" s="1"/>
  <c r="P16" i="17"/>
  <c r="P22" i="17" s="1"/>
  <c r="P23" i="17" s="1"/>
  <c r="P35" i="23"/>
  <c r="O35" i="23"/>
  <c r="E13" i="16"/>
  <c r="E15" i="16" s="1"/>
  <c r="E16" i="16" s="1"/>
  <c r="E16" i="17"/>
  <c r="E22" i="17" s="1"/>
  <c r="O16" i="17"/>
  <c r="O22" i="17" s="1"/>
  <c r="O23" i="17" s="1"/>
  <c r="O13" i="16"/>
  <c r="O15" i="16" s="1"/>
  <c r="O16" i="16" s="1"/>
  <c r="Q35" i="23"/>
  <c r="S32" i="18"/>
  <c r="S35" i="18" s="1"/>
  <c r="S42" i="18" s="1"/>
  <c r="R34" i="23"/>
  <c r="S10" i="19" s="1"/>
  <c r="S13" i="19" s="1"/>
  <c r="S14" i="19" s="1"/>
  <c r="G35" i="23"/>
  <c r="I32" i="18"/>
  <c r="I35" i="18" s="1"/>
  <c r="I42" i="18" s="1"/>
  <c r="I43" i="18" s="1"/>
  <c r="H34" i="23"/>
  <c r="I10" i="19" s="1"/>
  <c r="I13" i="19" s="1"/>
  <c r="I14" i="19" s="1"/>
  <c r="M25" i="18"/>
  <c r="F16" i="17" l="1"/>
  <c r="F22" i="17" s="1"/>
  <c r="F13" i="16"/>
  <c r="F15" i="16" s="1"/>
  <c r="F16" i="16" s="1"/>
  <c r="J32" i="18"/>
  <c r="J35" i="18" s="1"/>
  <c r="J42" i="18" s="1"/>
  <c r="J43" i="18" s="1"/>
  <c r="I34" i="23"/>
  <c r="J10" i="19" s="1"/>
  <c r="J13" i="19" s="1"/>
  <c r="J14" i="19" s="1"/>
  <c r="T32" i="18"/>
  <c r="T35" i="18" s="1"/>
  <c r="T42" i="18" s="1"/>
  <c r="S34" i="23"/>
  <c r="T10" i="19" s="1"/>
  <c r="T13" i="19" s="1"/>
  <c r="T14" i="19" s="1"/>
  <c r="H35" i="23"/>
  <c r="G16" i="17"/>
  <c r="G22" i="17" s="1"/>
  <c r="G13" i="16"/>
  <c r="R35" i="23"/>
  <c r="Q13" i="16"/>
  <c r="Q16" i="17"/>
  <c r="N25" i="18"/>
  <c r="S16" i="17" l="1"/>
  <c r="S35" i="23"/>
  <c r="Q22" i="17"/>
  <c r="Q23" i="17" s="1"/>
  <c r="H16" i="17"/>
  <c r="H13" i="16"/>
  <c r="Q15" i="16"/>
  <c r="Q16" i="16" s="1"/>
  <c r="U32" i="18"/>
  <c r="U35" i="18" s="1"/>
  <c r="U42" i="18" s="1"/>
  <c r="T34" i="23"/>
  <c r="U10" i="19" s="1"/>
  <c r="U13" i="19" s="1"/>
  <c r="U14" i="19" s="1"/>
  <c r="R13" i="16"/>
  <c r="R16" i="17"/>
  <c r="I35" i="23"/>
  <c r="G15" i="16"/>
  <c r="G16" i="16" s="1"/>
  <c r="K32" i="18"/>
  <c r="K35" i="18" s="1"/>
  <c r="K42" i="18" s="1"/>
  <c r="K43" i="18" s="1"/>
  <c r="J34" i="23"/>
  <c r="K10" i="19" s="1"/>
  <c r="K13" i="19" s="1"/>
  <c r="K14" i="19" s="1"/>
  <c r="O25" i="18"/>
  <c r="S13" i="16" l="1"/>
  <c r="S15" i="16" s="1"/>
  <c r="S16" i="16" s="1"/>
  <c r="T16" i="17"/>
  <c r="T35" i="23"/>
  <c r="R22" i="17"/>
  <c r="R23" i="17" s="1"/>
  <c r="S22" i="17"/>
  <c r="S23" i="17" s="1"/>
  <c r="H22" i="17"/>
  <c r="H23" i="17" s="1"/>
  <c r="J35" i="23"/>
  <c r="L32" i="18"/>
  <c r="L35" i="18" s="1"/>
  <c r="L42" i="18" s="1"/>
  <c r="L43" i="18" s="1"/>
  <c r="K34" i="23"/>
  <c r="L10" i="19" s="1"/>
  <c r="H15" i="16"/>
  <c r="H16" i="16" s="1"/>
  <c r="R15" i="16"/>
  <c r="R16" i="16" s="1"/>
  <c r="I13" i="16"/>
  <c r="I16" i="17"/>
  <c r="U34" i="23"/>
  <c r="V10" i="19" s="1"/>
  <c r="V13" i="19" s="1"/>
  <c r="V14" i="19" s="1"/>
  <c r="P25" i="18"/>
  <c r="L13" i="19" l="1"/>
  <c r="L14" i="19" s="1"/>
  <c r="U35" i="23"/>
  <c r="T13" i="16"/>
  <c r="T15" i="16" s="1"/>
  <c r="T16" i="16" s="1"/>
  <c r="T22" i="17"/>
  <c r="T23" i="17" s="1"/>
  <c r="I22" i="17"/>
  <c r="I23" i="17" s="1"/>
  <c r="I15" i="16"/>
  <c r="I16" i="16" s="1"/>
  <c r="K35" i="23"/>
  <c r="M32" i="18"/>
  <c r="M35" i="18" s="1"/>
  <c r="M42" i="18" s="1"/>
  <c r="M43" i="18" s="1"/>
  <c r="L34" i="23"/>
  <c r="M10" i="19" s="1"/>
  <c r="M13" i="19" s="1"/>
  <c r="M14" i="19" s="1"/>
  <c r="J13" i="16"/>
  <c r="J16" i="17"/>
  <c r="Q25" i="18"/>
  <c r="U13" i="16" l="1"/>
  <c r="U15" i="16" s="1"/>
  <c r="U16" i="16" s="1"/>
  <c r="U16" i="17"/>
  <c r="U22" i="17" s="1"/>
  <c r="U23" i="17" s="1"/>
  <c r="J22" i="17"/>
  <c r="J23" i="17" s="1"/>
  <c r="N32" i="18"/>
  <c r="N35" i="18" s="1"/>
  <c r="N42" i="18" s="1"/>
  <c r="N43" i="18" s="1"/>
  <c r="M34" i="23"/>
  <c r="N10" i="19" s="1"/>
  <c r="N13" i="19" s="1"/>
  <c r="N14" i="19" s="1"/>
  <c r="K16" i="17"/>
  <c r="K13" i="16"/>
  <c r="L35" i="23"/>
  <c r="J15" i="16"/>
  <c r="J16" i="16" s="1"/>
  <c r="P43" i="18"/>
  <c r="R25" i="18"/>
  <c r="K22" i="17" l="1"/>
  <c r="K23" i="17" s="1"/>
  <c r="O32" i="18"/>
  <c r="O35" i="18" s="1"/>
  <c r="O42" i="18" s="1"/>
  <c r="O43" i="18" s="1"/>
  <c r="N34" i="23"/>
  <c r="O10" i="19" s="1"/>
  <c r="O13" i="19" s="1"/>
  <c r="O14" i="19" s="1"/>
  <c r="B17" i="19" s="1"/>
  <c r="L13" i="16"/>
  <c r="L16" i="17"/>
  <c r="K15" i="16"/>
  <c r="K16" i="16" s="1"/>
  <c r="M35" i="23"/>
  <c r="Q43" i="18"/>
  <c r="S25" i="18"/>
  <c r="B10" i="19" l="1"/>
  <c r="B16" i="19"/>
  <c r="B18" i="19" s="1"/>
  <c r="L22" i="17"/>
  <c r="L23" i="17" s="1"/>
  <c r="M13" i="16"/>
  <c r="M16" i="17"/>
  <c r="L15" i="16"/>
  <c r="L16" i="16" s="1"/>
  <c r="N35" i="23"/>
  <c r="R43" i="18"/>
  <c r="T25" i="18"/>
  <c r="E13" i="21" l="1"/>
  <c r="E14" i="21" s="1"/>
  <c r="E15" i="21" s="1"/>
  <c r="C16" i="21" s="1"/>
  <c r="M22" i="17"/>
  <c r="M23" i="17" s="1"/>
  <c r="M15" i="16"/>
  <c r="M16" i="16" s="1"/>
  <c r="N16" i="17"/>
  <c r="N13" i="16"/>
  <c r="S43" i="18"/>
  <c r="U25" i="18"/>
  <c r="C11" i="2" l="1"/>
  <c r="B12" i="17" s="1"/>
  <c r="F11" i="2"/>
  <c r="E12" i="17" s="1"/>
  <c r="E15" i="17" s="1"/>
  <c r="E23" i="17" s="1"/>
  <c r="C20" i="21"/>
  <c r="C21" i="21" s="1"/>
  <c r="C23" i="21" s="1"/>
  <c r="G11" i="2"/>
  <c r="F12" i="17" s="1"/>
  <c r="F15" i="17" s="1"/>
  <c r="F23" i="17" s="1"/>
  <c r="H11" i="2"/>
  <c r="H14" i="2" s="1"/>
  <c r="E11" i="2"/>
  <c r="E12" i="2" s="1"/>
  <c r="D11" i="2"/>
  <c r="N22" i="17"/>
  <c r="N23" i="17" s="1"/>
  <c r="N15" i="16"/>
  <c r="N16" i="16" s="1"/>
  <c r="T43" i="18"/>
  <c r="C12" i="2" l="1"/>
  <c r="C14" i="2" s="1"/>
  <c r="B11" i="2"/>
  <c r="G12" i="17"/>
  <c r="G15" i="17" s="1"/>
  <c r="G23" i="17" s="1"/>
  <c r="F14" i="2"/>
  <c r="G14" i="2"/>
  <c r="D12" i="17"/>
  <c r="C12" i="17"/>
  <c r="D12" i="2"/>
  <c r="E14" i="2"/>
  <c r="D11" i="16"/>
  <c r="D13" i="17"/>
  <c r="U43" i="18"/>
  <c r="B47" i="18" s="1"/>
  <c r="B13" i="17" l="1"/>
  <c r="B15" i="17" s="1"/>
  <c r="B23" i="17" s="1"/>
  <c r="B24" i="17" s="1"/>
  <c r="B12" i="2"/>
  <c r="B11" i="16"/>
  <c r="B15" i="16" s="1"/>
  <c r="B16" i="16" s="1"/>
  <c r="B19" i="16" s="1"/>
  <c r="D14" i="2"/>
  <c r="B14" i="2" s="1"/>
  <c r="D15" i="17"/>
  <c r="D23" i="17" s="1"/>
  <c r="C11" i="16"/>
  <c r="C15" i="16" s="1"/>
  <c r="C16" i="16" s="1"/>
  <c r="C13" i="17"/>
  <c r="C15" i="17" s="1"/>
  <c r="C23" i="17" s="1"/>
  <c r="D15" i="16"/>
  <c r="D16" i="16" s="1"/>
  <c r="C24" i="17" l="1"/>
  <c r="D24" i="17" s="1"/>
  <c r="E24" i="17" s="1"/>
  <c r="F24" i="17" s="1"/>
  <c r="G24" i="17" s="1"/>
  <c r="H24" i="17" s="1"/>
  <c r="I24" i="17" s="1"/>
  <c r="J24" i="17" s="1"/>
  <c r="K24" i="17" s="1"/>
  <c r="L24" i="17" s="1"/>
  <c r="M24" i="17" s="1"/>
  <c r="N24" i="17" s="1"/>
  <c r="O24" i="17" s="1"/>
  <c r="P24" i="17" s="1"/>
  <c r="Q24" i="17" s="1"/>
  <c r="R24" i="17" s="1"/>
  <c r="S24" i="17" s="1"/>
  <c r="T24" i="17" s="1"/>
  <c r="U24" i="17" s="1"/>
  <c r="B18" i="16"/>
  <c r="B48" i="18" l="1"/>
  <c r="B46" i="18" l="1"/>
</calcChain>
</file>

<file path=xl/comments1.xml><?xml version="1.0" encoding="utf-8"?>
<comments xmlns="http://schemas.openxmlformats.org/spreadsheetml/2006/main">
  <authors>
    <author>Igor Grginić</author>
  </authors>
  <commentList>
    <comment ref="B44" authorId="0" shapeId="0">
      <text>
        <r>
          <rPr>
            <b/>
            <sz val="9"/>
            <color indexed="81"/>
            <rFont val="Tahoma"/>
            <family val="2"/>
            <charset val="238"/>
          </rPr>
          <t>MZOE:</t>
        </r>
        <r>
          <rPr>
            <sz val="9"/>
            <color indexed="81"/>
            <rFont val="Tahoma"/>
            <family val="2"/>
            <charset val="238"/>
          </rPr>
          <t xml:space="preserve">
Iz projektne dokumentacije odnosno procjenom unesite troškove ostale pripadne infrastrukture</t>
        </r>
      </text>
    </comment>
    <comment ref="B69" authorId="0" shapeId="0">
      <text>
        <r>
          <rPr>
            <b/>
            <sz val="9"/>
            <color indexed="81"/>
            <rFont val="Tahoma"/>
            <family val="2"/>
            <charset val="238"/>
          </rPr>
          <t>MZOE:</t>
        </r>
        <r>
          <rPr>
            <sz val="9"/>
            <color indexed="81"/>
            <rFont val="Tahoma"/>
            <family val="2"/>
            <charset val="238"/>
          </rPr>
          <t xml:space="preserve">
Iz projektne dokumentacije unesite potrebnu instaliranu snagu, godišnju potrošnju i ukupni godišnji trošak </t>
        </r>
      </text>
    </comment>
  </commentList>
</comments>
</file>

<file path=xl/comments2.xml><?xml version="1.0" encoding="utf-8"?>
<comments xmlns="http://schemas.openxmlformats.org/spreadsheetml/2006/main">
  <authors>
    <author>Igor Grginić</author>
  </authors>
  <commentList>
    <comment ref="A24" authorId="0" shapeId="0">
      <text>
        <r>
          <rPr>
            <sz val="8"/>
            <color indexed="81"/>
            <rFont val="Tahoma"/>
            <family val="2"/>
            <charset val="238"/>
          </rPr>
          <t xml:space="preserve">MZOE: zbroj svih godina ulaganja za stavku objekti mora odgovarati ukupnom iznosu u radnom listu "Opis projekta i ulazni podaci" (čelija E44)
</t>
        </r>
      </text>
    </comment>
    <comment ref="A25" authorId="0" shapeId="0">
      <text>
        <r>
          <rPr>
            <sz val="9"/>
            <color indexed="81"/>
            <rFont val="Tahoma"/>
            <family val="2"/>
            <charset val="238"/>
          </rPr>
          <t xml:space="preserve">MZOE: zbroj svih godina ulaganja za stavku oprema mora odgovarati ukupnom iznosu u radnom listu "Opis projekta i ulazni podaci" (čelija E31)
</t>
        </r>
      </text>
    </comment>
    <comment ref="A33" authorId="0" shapeId="0">
      <text>
        <r>
          <rPr>
            <b/>
            <sz val="8"/>
            <color indexed="81"/>
            <rFont val="Tahoma"/>
            <family val="2"/>
            <charset val="238"/>
          </rPr>
          <t>MZOE:</t>
        </r>
        <r>
          <rPr>
            <sz val="8"/>
            <color indexed="81"/>
            <rFont val="Tahoma"/>
            <family val="2"/>
            <charset val="238"/>
          </rPr>
          <t xml:space="preserve">
Unesite planirane troškove zamjene opreme temeljem vijeka trajanja definiranim u niže navedenoj tablici sukladno vrsti imovine</t>
        </r>
      </text>
    </comment>
    <comment ref="A34" authorId="0" shapeId="0">
      <text>
        <r>
          <rPr>
            <b/>
            <sz val="8"/>
            <color indexed="81"/>
            <rFont val="Tahoma"/>
            <family val="2"/>
            <charset val="238"/>
          </rPr>
          <t>MZOE:</t>
        </r>
        <r>
          <rPr>
            <sz val="9"/>
            <color indexed="81"/>
            <rFont val="Tahoma"/>
            <family val="2"/>
            <charset val="238"/>
          </rPr>
          <t xml:space="preserve">
</t>
        </r>
        <r>
          <rPr>
            <sz val="8"/>
            <color indexed="81"/>
            <rFont val="Tahoma"/>
            <family val="2"/>
            <charset val="238"/>
          </rPr>
          <t>Unesite ostatak vrijednosti projekta u zadnjoj promatranoj godini s negativnim predznakom</t>
        </r>
      </text>
    </comment>
  </commentList>
</comments>
</file>

<file path=xl/comments3.xml><?xml version="1.0" encoding="utf-8"?>
<comments xmlns="http://schemas.openxmlformats.org/spreadsheetml/2006/main">
  <authors>
    <author>User</author>
    <author>Francesco Angelini</author>
  </authors>
  <commentList>
    <comment ref="B9" authorId="0" shapeId="0">
      <text>
        <r>
          <rPr>
            <b/>
            <sz val="9"/>
            <color indexed="81"/>
            <rFont val="Tahoma"/>
            <family val="2"/>
            <charset val="238"/>
          </rPr>
          <t xml:space="preserve">MZOE: </t>
        </r>
        <r>
          <rPr>
            <sz val="9"/>
            <color indexed="81"/>
            <rFont val="Tahoma"/>
            <family val="2"/>
            <charset val="238"/>
          </rPr>
          <t xml:space="preserve">Bez nepredviđenih troškova
</t>
        </r>
      </text>
    </comment>
    <comment ref="E13" authorId="1" shapeId="0">
      <text>
        <r>
          <rPr>
            <b/>
            <sz val="10"/>
            <color indexed="81"/>
            <rFont val="Tahoma"/>
            <family val="2"/>
            <charset val="238"/>
          </rPr>
          <t>MZOE:</t>
        </r>
        <r>
          <rPr>
            <sz val="10"/>
            <color indexed="81"/>
            <rFont val="Tahoma"/>
            <family val="2"/>
            <charset val="238"/>
          </rPr>
          <t xml:space="preserve">
Uključujući troškove zamjene opreme</t>
        </r>
      </text>
    </comment>
    <comment ref="C19" authorId="0" shapeId="0">
      <text>
        <r>
          <rPr>
            <b/>
            <sz val="9"/>
            <color indexed="81"/>
            <rFont val="Tahoma"/>
            <family val="2"/>
            <charset val="238"/>
          </rPr>
          <t xml:space="preserve">MZOE: </t>
        </r>
        <r>
          <rPr>
            <sz val="9"/>
            <color indexed="81"/>
            <rFont val="Tahoma"/>
            <family val="2"/>
            <charset val="238"/>
          </rPr>
          <t xml:space="preserve">Unesite iznos prihvatljivih troškova ulaganja sukladno Pozivu
</t>
        </r>
      </text>
    </comment>
  </commentList>
</comments>
</file>

<file path=xl/sharedStrings.xml><?xml version="1.0" encoding="utf-8"?>
<sst xmlns="http://schemas.openxmlformats.org/spreadsheetml/2006/main" count="390" uniqueCount="283">
  <si>
    <t>Years</t>
  </si>
  <si>
    <t>CF</t>
  </si>
  <si>
    <t>FNPV (C)</t>
  </si>
  <si>
    <t>FRR (C)</t>
  </si>
  <si>
    <t>12 </t>
  </si>
  <si>
    <t>ENPV</t>
  </si>
  <si>
    <t>ERR</t>
  </si>
  <si>
    <t>B/C ratio</t>
  </si>
  <si>
    <t>FNPV (K)</t>
  </si>
  <si>
    <t>FRR (K)</t>
  </si>
  <si>
    <t>Referentno razdoblje (godine)</t>
  </si>
  <si>
    <t>Financijska diskontna stopa (%)</t>
  </si>
  <si>
    <t>Nediskontirana vrijednost</t>
  </si>
  <si>
    <t>Diskontirana vrijednosti (Neto sadašnja vrijednost)</t>
  </si>
  <si>
    <t>Preostala vrijednost (u kn, nediskontirana)</t>
  </si>
  <si>
    <t>Preostala vrijednost (u kn diskontirana)</t>
  </si>
  <si>
    <t>Prihodi (u kn, diskontirani)</t>
  </si>
  <si>
    <t>Operativni troškovi (u kn, diskontirani)</t>
  </si>
  <si>
    <t>Prihvatljivi troškovi  = investicijski troškovi – neto prihod  (u kn , dikontirani) =  (4) – (9)</t>
  </si>
  <si>
    <t>Stopa jaza financiranja (%) = (10) / (4)</t>
  </si>
  <si>
    <t>Stopa jaza financiranja (%) = (11)</t>
  </si>
  <si>
    <t xml:space="preserve">"Prihvatljivi izdaci na koje se primjenjuje stopa sufinanciranja“ = (12)*(13) </t>
  </si>
  <si>
    <t>Stopa sufinanciranja za prioritetnu os (%)</t>
  </si>
  <si>
    <t>GODINE</t>
  </si>
  <si>
    <t>Kvalificirani radnici</t>
  </si>
  <si>
    <t>Nekvalificirani radnici</t>
  </si>
  <si>
    <t>Plin</t>
  </si>
  <si>
    <t>Voda</t>
  </si>
  <si>
    <t>Investicijski troškovi</t>
  </si>
  <si>
    <t>Troškovi zamjene opreme</t>
  </si>
  <si>
    <t>Residualna vrijednost</t>
  </si>
  <si>
    <t>Buka,mirisi i sl.</t>
  </si>
  <si>
    <t xml:space="preserve">UKUPNI INVESTICIJSKI TROŠKOVI </t>
  </si>
  <si>
    <t xml:space="preserve">UKUPNI EKONOMSKI TROŠKOVI </t>
  </si>
  <si>
    <t xml:space="preserve">NETO EKONOMSKE KORISTI </t>
  </si>
  <si>
    <t xml:space="preserve">EKONOMSKE KORISTI </t>
  </si>
  <si>
    <t>VANJSKI TROŠKOVI ( NEGATIVE EXTERNALITIES)</t>
  </si>
  <si>
    <t>Diskontna stopa</t>
  </si>
  <si>
    <t>Operativni prihodi</t>
  </si>
  <si>
    <t>Rezidualna vrijednost</t>
  </si>
  <si>
    <t>Godine</t>
  </si>
  <si>
    <t>Ukupni priljevi</t>
  </si>
  <si>
    <t>Operativni troškovi</t>
  </si>
  <si>
    <t>Ukupno odljevi</t>
  </si>
  <si>
    <t>NETO NOVČANI TIJEK</t>
  </si>
  <si>
    <t>Ukupno (neto sadašnja vrijednost)</t>
  </si>
  <si>
    <t>Doprinos zajednice</t>
  </si>
  <si>
    <t>Javni doprinos</t>
  </si>
  <si>
    <t>Troškovi zamjene</t>
  </si>
  <si>
    <t>UKUPNI ODLJEVI</t>
  </si>
  <si>
    <t>UKUPNI PRILJEVI</t>
  </si>
  <si>
    <t>Prihodi</t>
  </si>
  <si>
    <t>Otplata zajma</t>
  </si>
  <si>
    <t>Porezi</t>
  </si>
  <si>
    <t>KUMULIRANI NETO NOVČANI TIJEK</t>
  </si>
  <si>
    <t>UKUPNO</t>
  </si>
  <si>
    <t>Ukupni investicijski troškovi</t>
  </si>
  <si>
    <t>Stopa jaza financiranja</t>
  </si>
  <si>
    <t>1.</t>
  </si>
  <si>
    <t>2.</t>
  </si>
  <si>
    <t>3.</t>
  </si>
  <si>
    <t>Plastika</t>
  </si>
  <si>
    <t>Staklo</t>
  </si>
  <si>
    <t>Ukupno:</t>
  </si>
  <si>
    <t>količina (t/god)</t>
  </si>
  <si>
    <t>Materijali predviđeni za odvojeno prikupljanje:</t>
  </si>
  <si>
    <t>Papir + Karton</t>
  </si>
  <si>
    <t>Staklena ambalaža</t>
  </si>
  <si>
    <t>4.</t>
  </si>
  <si>
    <t>5.</t>
  </si>
  <si>
    <t>6.</t>
  </si>
  <si>
    <t>Voditelj sortirnice</t>
  </si>
  <si>
    <t>Radnici u sortirnici</t>
  </si>
  <si>
    <t>Opis</t>
  </si>
  <si>
    <t>kom</t>
  </si>
  <si>
    <t>Tehnološka oprema sortirne linije</t>
  </si>
  <si>
    <t>Viličar</t>
  </si>
  <si>
    <t>Utovarivač</t>
  </si>
  <si>
    <t>m2</t>
  </si>
  <si>
    <t>Hala sortirnice</t>
  </si>
  <si>
    <t>Boksovi za privremeno skladištenje ulaznog otpada</t>
  </si>
  <si>
    <t>Prometno manipulativne površine</t>
  </si>
  <si>
    <t>Električna energija</t>
  </si>
  <si>
    <t>Radnik sortirnice</t>
  </si>
  <si>
    <t>Materijali predviđeni za izdvajanje</t>
  </si>
  <si>
    <t>efikasnost razdvajanja (%)</t>
  </si>
  <si>
    <t>godišnji iznos (kn/god)</t>
  </si>
  <si>
    <t>Metal</t>
  </si>
  <si>
    <t>Plastika (uključujući ambalažu od plastike)</t>
  </si>
  <si>
    <t>Metali (uključujući ambalažu od metala)</t>
  </si>
  <si>
    <t>Troškovi zbrinjavanja ostatnog otpada:</t>
  </si>
  <si>
    <t>jedinična cijena (kn/t)</t>
  </si>
  <si>
    <t>ukupna cijena (kn/god)</t>
  </si>
  <si>
    <t>KV/NKV</t>
  </si>
  <si>
    <t>Kontejneri za radnike</t>
  </si>
  <si>
    <t>Trošak radnika</t>
  </si>
  <si>
    <t>Zbrinjavanje ostatnog otpada</t>
  </si>
  <si>
    <t>Nepredviđeni troškovi</t>
  </si>
  <si>
    <t xml:space="preserve">Papir </t>
  </si>
  <si>
    <t xml:space="preserve">Metali </t>
  </si>
  <si>
    <t xml:space="preserve">Plastika </t>
  </si>
  <si>
    <t xml:space="preserve">Staklo </t>
  </si>
  <si>
    <t>ukupni trošak (kn/god)</t>
  </si>
  <si>
    <t>Rezidualna vrijednost  (ostatak vrijednosti projekta)</t>
  </si>
  <si>
    <t>Neprihvatljivi troškovi</t>
  </si>
  <si>
    <t>Prihvatljivi troškovi</t>
  </si>
  <si>
    <t>IZVORI FINANCIRANJA PO GODINAMA</t>
  </si>
  <si>
    <t xml:space="preserve">FINANCIJSKA ODRŽIVOST </t>
  </si>
  <si>
    <t xml:space="preserve">FINANCIJSKA RENTABILNOST UKUPNE INVESTICIJE
</t>
  </si>
  <si>
    <t>POVRAT NA NACIONALNI KAPITAL</t>
  </si>
  <si>
    <t>Otplata zajma (uključujući kamate)</t>
  </si>
  <si>
    <t>Operativni troškovi:</t>
  </si>
  <si>
    <t>a. Električna energija</t>
  </si>
  <si>
    <t>c. Plin</t>
  </si>
  <si>
    <t>b. Ostali troškovi</t>
  </si>
  <si>
    <t>d. Voda za pranje površina, higijenu radnika itd.</t>
  </si>
  <si>
    <t>Nadstrešnica s boksovima za privremeno skladištenje baliranih izdvojenih komponenti otpada</t>
  </si>
  <si>
    <t>Ostatni otpad</t>
  </si>
  <si>
    <t>Ukupno</t>
  </si>
  <si>
    <t>VSS/SSS</t>
  </si>
  <si>
    <t>Zajam</t>
  </si>
  <si>
    <t>godina</t>
  </si>
  <si>
    <t>mjesec</t>
  </si>
  <si>
    <t>Ostali primici</t>
  </si>
  <si>
    <t>Ostali troškovi (osiguranje itd)</t>
  </si>
  <si>
    <t>t/god</t>
  </si>
  <si>
    <t>2018.</t>
  </si>
  <si>
    <t>2019.</t>
  </si>
  <si>
    <t>2020.</t>
  </si>
  <si>
    <t>2021.</t>
  </si>
  <si>
    <t>2022.</t>
  </si>
  <si>
    <t>2023.</t>
  </si>
  <si>
    <t>siječanj</t>
  </si>
  <si>
    <t>veljača</t>
  </si>
  <si>
    <t>ožujak</t>
  </si>
  <si>
    <t>travanj</t>
  </si>
  <si>
    <t>svibanj</t>
  </si>
  <si>
    <t>lipanj</t>
  </si>
  <si>
    <t>srpanj</t>
  </si>
  <si>
    <t>kolovoz</t>
  </si>
  <si>
    <t>rujan</t>
  </si>
  <si>
    <t>listopad</t>
  </si>
  <si>
    <t>studeni</t>
  </si>
  <si>
    <t>prosinac</t>
  </si>
  <si>
    <t>2016.</t>
  </si>
  <si>
    <t>2017.</t>
  </si>
  <si>
    <t>*Objekti (provjera)</t>
  </si>
  <si>
    <t>Izbjegnute emisije stakleničkih plinova</t>
  </si>
  <si>
    <t>Cijena CO2</t>
  </si>
  <si>
    <t>Cijena u eur</t>
  </si>
  <si>
    <t>Cijena u kn</t>
  </si>
  <si>
    <t>Cijena troškova odlaganja</t>
  </si>
  <si>
    <t>STRUKTURA PLANIRANOG ULAGANJA PO GODINAMA</t>
  </si>
  <si>
    <t xml:space="preserve">OPERATIVNI PRIHODI I TROŠKOVI PROJEKTA </t>
  </si>
  <si>
    <t>Glavni elementi i parametri</t>
  </si>
  <si>
    <t>Red.br.</t>
  </si>
  <si>
    <r>
      <t>Neto prihod = prihodi – operativni troškovi + preostala vrijednost (u</t>
    </r>
    <r>
      <rPr>
        <b/>
        <sz val="6"/>
        <color indexed="10"/>
        <rFont val="Verdana"/>
        <family val="2"/>
      </rPr>
      <t xml:space="preserve"> </t>
    </r>
    <r>
      <rPr>
        <b/>
        <sz val="6"/>
        <rFont val="Verdana"/>
        <family val="2"/>
      </rPr>
      <t>kn, diskontirana) = (7) – (8) + (6)</t>
    </r>
  </si>
  <si>
    <t>Vrijednost</t>
  </si>
  <si>
    <t>Naziv stavke</t>
  </si>
  <si>
    <t xml:space="preserve">U NIZE NAVEDENU TABLICU UNESITE SVE TROŠKOVE ULAGANJA SUKLADNO PRIHVATLJIVOSTI TEMELJEM OVOG POZIVA  I DINAMICI NASTAJANJA </t>
  </si>
  <si>
    <t>Ostale koristi  (navesti po potrebi)</t>
  </si>
  <si>
    <t>UKUPNO EKONOMSKI OPERATIVNI TROŠKOVI</t>
  </si>
  <si>
    <t>INVESTICIJSKI TROŠKOVI PROJEKTA</t>
  </si>
  <si>
    <t>EKONOMSKA STOPA POVRATA ULAGANJA</t>
  </si>
  <si>
    <t>Izbjegnuti troškovi odlaganja otpada-25 eur/t</t>
  </si>
  <si>
    <t>Naziv radnog mjesta</t>
  </si>
  <si>
    <t>Radno mjesto</t>
  </si>
  <si>
    <t>stručna sprema</t>
  </si>
  <si>
    <t>broj radnika</t>
  </si>
  <si>
    <t>ukupni mjesečni trošak rada (kn)</t>
  </si>
  <si>
    <t>kvalifikacijska struktura</t>
  </si>
  <si>
    <t>broj radnika u 1. smjeni</t>
  </si>
  <si>
    <t>broj radnika u 2. smjeni</t>
  </si>
  <si>
    <t>broj radnika u 3. smjeni</t>
  </si>
  <si>
    <t>Troškovi odrzavanja</t>
  </si>
  <si>
    <t>U niže navedenu tablicu unesite sve troškove predmeta ulaganja po godinama planirane implementacije. Pri popunjavanju uzmite u obzir stavke koje ste definirali u prethodnom radnom listu.  Za niže navedene troškove definiran je maksimalno prihvatljiv trošak za svaku navedenu stavku u postotku kapitalnih ulaganja (gradnja i opremanje).</t>
  </si>
  <si>
    <t>ULAZNI PARAMETRI PROJEKTA</t>
  </si>
  <si>
    <t>Planirana količina odvojeno prikupljenog otpada po godinama:</t>
  </si>
  <si>
    <t>Predviđeni broj radnika po planiranim smjenama rada:</t>
  </si>
  <si>
    <t>Predviđene mjesečne plaće i godišnji trošak rada:</t>
  </si>
  <si>
    <t>Predviđeni godišnji režijski troškovi:</t>
  </si>
  <si>
    <t>Opis troška</t>
  </si>
  <si>
    <t>Planirana količina izdvajanja odvojeno prikupljenog otpada:</t>
  </si>
  <si>
    <t>4.1.</t>
  </si>
  <si>
    <t>4.2.</t>
  </si>
  <si>
    <t>4.3.</t>
  </si>
  <si>
    <t xml:space="preserve">Gorivo </t>
  </si>
  <si>
    <t xml:space="preserve">Ostala pripadna infrastruktura: odvodnja oborinskih voda, električne instalacije, vodoopskrbni sustav, kanalizacijski sustav itd. </t>
  </si>
  <si>
    <t>Procjena ulaganja u objekte i pripadajuću  infrastrukturu:</t>
  </si>
  <si>
    <t>Početak realizacije ulaganja</t>
  </si>
  <si>
    <t>Završatak realizacije ulaganja</t>
  </si>
  <si>
    <t>Planirani početak operativnog rada sortirnice</t>
  </si>
  <si>
    <t>*Ukupna vrijednosti ulaganja po godinama treba financijski odgovarati vrijednostima iskazanim u niže navedenoj tablici Izvori financiranja po godinama i tablici ulaganja iskazanoj u radnom listu "Investicijski troškovi"</t>
  </si>
  <si>
    <t>TROŠKOVI ULAGANJA PO GODINAMA*</t>
  </si>
  <si>
    <t>Ostali troškovi</t>
  </si>
  <si>
    <t>Niže navedena tablica prikazuje operativne prihode i troškove projekta. Podaci o planiranom prihodu projekta izračunati su temeljem podataka o količini odvojeno prikupljenog otpada i jediničnim cijenama prenešenih iz radnog lista "Ulazni parametri projekta" koji ste prethodno unijeli. Podatke vezane za planirane godišnje operativne troškove unesite sukladno planiranom.</t>
  </si>
  <si>
    <t>U nize navedene rubrike unesite planirani početak i završetak provedbe projekta.</t>
  </si>
  <si>
    <t xml:space="preserve">Temeljem unesenih inputa u prethodnim radnim listovima ova tablica izračunava Financijsku rentabilnost ukupne investicije. Kada je Interna stopa rentabilnosti (FRR) manja od primijenjene diskontne stope (ili ako je FNPV investicije negativna), tada prihodi koje će projekt ostvariti, neće biti dostatni da pokriju troškove projekta, te je projektu potrebno financiranje iz sredstava EU. </t>
  </si>
  <si>
    <t>Prihvatljivi troškovi (u kn, nediskontirani)</t>
  </si>
  <si>
    <t>Pomoćna tablica za izračun emisija CO2:</t>
  </si>
  <si>
    <t>Faktori emisije</t>
  </si>
  <si>
    <t>POMOĆNA TABLICA ZA IZRAČUN REZIDUALNE VRIJEDNOSTI  I DEFINIRANJE VIJEKA TRAJANJA IMOVINE ZA POTREBE OBNAVLJANJA ISTE</t>
  </si>
  <si>
    <t>jed. cijena (kn)</t>
  </si>
  <si>
    <t>ukupna cijena (kn)</t>
  </si>
  <si>
    <t xml:space="preserve"> mjesečni trošak bruto plaće / radniku (kn)</t>
  </si>
  <si>
    <t>Ostala oprema</t>
  </si>
  <si>
    <t>Ukupno tehnološka i ostala oprema:</t>
  </si>
  <si>
    <t>RED. BR.</t>
  </si>
  <si>
    <t>FNPVC</t>
  </si>
  <si>
    <t>SADRŽAJ</t>
  </si>
  <si>
    <t>OPIS</t>
  </si>
  <si>
    <t>Polja koja je potrebno popuniti</t>
  </si>
  <si>
    <t>FNPVK</t>
  </si>
  <si>
    <t>Ulazni parametri projekta</t>
  </si>
  <si>
    <t>Operativni P&amp;T</t>
  </si>
  <si>
    <t>EU Doprinos</t>
  </si>
  <si>
    <t>Izvori financiranja</t>
  </si>
  <si>
    <t>Financijska održivost</t>
  </si>
  <si>
    <t>Ekonomska  analiza</t>
  </si>
  <si>
    <t>POJEDNOSTAVLJENI MODEL IZRAČUNA  TROŠKOVA I KORISTI  PROJEKTA  (CBA)</t>
  </si>
  <si>
    <t>*Oprema (provjera)</t>
  </si>
  <si>
    <t>Procjena ulaganja u tehnološku i ostalu opremu:</t>
  </si>
  <si>
    <t>Ukupno objekti i pripadajuća infrastruktura:</t>
  </si>
  <si>
    <t>UNESITE NAZIV VAŠEG PROJEKTA</t>
  </si>
  <si>
    <t>Ovaj radni list računa CBA rezultate povrata na ukupno ulaganja temeljm podataka unešenih u prethodne radne listove.</t>
  </si>
  <si>
    <t>U ovaj radni list potrebni je unijeti prihvatljive i neprihvatljive troškove projekta kao i izvore financiranja vlasittog učešća u investiciji.</t>
  </si>
  <si>
    <t>U ovom radnom listu  iskazana je kalkulacija ekonomske stope povrata ulaganja. Za definiranje ekonomskih koristi uzete su slijedeće koristi: Izbjegnuti troškovi odlaganja otpada te izbjegnute emisije stakleničkih plinova. Pri pretvaranju financijskih troškova u ekonomske, potrebno je da definirate konverzijske faktore (ako je primjenjivo). Ukupni rezultat ekonomske analize troškova i koristi treba pokazati pozitivan rezultat za projekt u kojem je postignuta ekonomska stopa povrata viša od diskontne stope, te pozitivna neto sadašnja vrijednost.</t>
  </si>
  <si>
    <t>U ovom radnom listu potrebno je definirati plan dinamike ulaganja po vrsti troška i godini nastajanja.</t>
  </si>
  <si>
    <t>Ovaj radni list računa kalkulaciju Točke pokrića te se provodi izračun EU stope sufinanciranja.</t>
  </si>
  <si>
    <t>Ovaj radni list računa CBA rezultate povrata na nacionalni kapital temeljm podataka unešenih u prethodne radne listove i podataka unešenih u predmetni radni list.</t>
  </si>
  <si>
    <t>Ovaj radni list prikazuje Financijsku održivost projekta. Financijska održivost projekta potvrđena je ako je kumulativni neto novčani tok pozitivan tijekom cijelog vremenskog  perioda. Pozitivan kumulativni neto novčani tok tijekom cijelog vremenskog razdoblja potvrđuje da je projekt financijski održiv.</t>
  </si>
  <si>
    <t>U ovom radnom listu potrebno je definirati sve tehničke i operativne podatke o vašem projektu.</t>
  </si>
  <si>
    <t xml:space="preserve">U ovaj radni list potrebno je unijeti sve planirane operativne prihode i operativne rashode projekta.  </t>
  </si>
  <si>
    <t>LEGENDA (za sve radne listove)</t>
  </si>
  <si>
    <t>b. Gorivo za pogon vozila na sortirnici (utovarivač, kaminon, viličar, itd.)</t>
  </si>
  <si>
    <t>"Ostalo"</t>
  </si>
  <si>
    <t>U niže navedenu tablicu unesite procjenu troškova ulaganja (prema projektnoj dokumentaciji) za planiranu tehnološku i ostalu opremu sortirnice. Pri definiranju predmetnih ulaganja  svakako vodite računa na stavku PDV-a. Naime, ukoliko za vašu investiciju PDV nije povrativa stavka, tada predmetni PDV iskažite u niže navedenoj tablici kako bi se u Financijskoj analizi uzela u obzir investicijska vrijednost s PDV-om. S druge strane vodite računa da predmetni PDV na investicijske troškove bude eliminiran u ekonomskoj analizi adekvatnim faktorom konverzije.</t>
  </si>
  <si>
    <t>Kontejner zapremine 10-14 m3</t>
  </si>
  <si>
    <t>Kontejner zapremine 6-8m3</t>
  </si>
  <si>
    <t>Mosna vaga nosivosti prema projektu (30t-80t)</t>
  </si>
  <si>
    <t>U niže navedene tablice unesite procjenu operativnih troškova vezanih za prvu godinu operativnog rada sortirnice. Plaće radnika iskazuju se u iznosu bruto 2. Budući da u trenutku predaje projektne prijave neće biti definiran pravni subjekt koji će po realizaciji ulaganja upravljati sortirnicom, sukladno očekivanom definirajte da li će PDV na operativne troškove biti povrativ. Ukoliko očekujete da će PDV na operativne troškove biti povrativ tada predmetni isključite iz niže navedenih tablica kao i budućih novčanih tokova.</t>
  </si>
  <si>
    <t>instalirana snaga (kW) za el. energiju</t>
  </si>
  <si>
    <t>potrošnja (kWh/god) za el. energiju</t>
  </si>
  <si>
    <t>Ukupni troškovi ulaganja (u kn, diskontirani)_bez nepredviđenih troškova</t>
  </si>
  <si>
    <t>Ukupni troškovi ulaganja (u kn, nediskontirani)_bez nepredviđenih troškova</t>
  </si>
  <si>
    <t>EU doprinos (u  kn) iz NPOO-a  = (14)*(15)</t>
  </si>
  <si>
    <t>IZRAČUN EU DOPRINOSA iz NPOO-a</t>
  </si>
  <si>
    <t>Financijska analiza je alat koji se koristi da bi se predvidjela sredstva za pokrivanje investicijskih troškova i koristi se od strane investitora ili nositelja projekta, kako bi se utvrdila financijska održivost projekta tijekom vremenskog razdoblja projekta. Financijska održivost projekta potvrđena je ako je kumulativni neto novčani tok pozitivan tijekom cijelog vremenskog  perioda. Pozitivan kumulativni neto novčani tok tijekom cijelog vremenskog  razdoblja potvrđuje da je projekt financijski održiv.</t>
  </si>
  <si>
    <r>
      <t xml:space="preserve">Bez obzira na model upravljanja konsolidirana analiza treba biti izvršena kako bi se izračunala ukupna profitabilnost investicije. Rezultat će biti uspoređen s financijskom diskontnom stopom kako bi se osiguralo da projekt nije prekomjerno financiran.Povrat na nacionalni kapital se izračunava uzevši u obzir kao odljeve: operativne troškove; nacionalni kapitalni doprinos projektu; financijske izvore iz zajmova </t>
    </r>
    <r>
      <rPr>
        <b/>
        <sz val="8"/>
        <rFont val="Arial"/>
        <family val="2"/>
      </rPr>
      <t>u vrijeme kada je planirano njihovo vraćanje obveze prema kreditoru.</t>
    </r>
  </si>
  <si>
    <r>
      <t xml:space="preserve">U nize navedenu tablicu unesite planirane količine odvojeno prikupljenog otpada namijenjenog sortiranju u vremenskom razdoblju provedbe projekta. </t>
    </r>
    <r>
      <rPr>
        <u/>
        <sz val="9"/>
        <rFont val="Arial"/>
        <family val="2"/>
        <charset val="238"/>
      </rPr>
      <t>Prilikom unosa količina izdvojenog otpada vodite računa da količine trebaju biti iskazane od one godine u kojoj počinje operativni rad sortirnice.</t>
    </r>
  </si>
  <si>
    <t>Papir+Karton</t>
  </si>
  <si>
    <t xml:space="preserve">Unesite procjenu troškova zbrinjavanja ostatnog otpada iz sortirnice u prvoj godini operativnog rada sortirnice temeljem raspona cijena koje su definirane u niže navedenoj tablici (min i max vrijednosti). Preddefinirani raspon cijene za obradu ostatnog otpada uzet je prema raspoloživosti na tržištu tijekom 2021. godine. </t>
  </si>
  <si>
    <t xml:space="preserve">Kod izračuna rezidualne vrijednosti u slučajevima kada je vremenski period analize  (referentno razdoblje) projekta jednak ekonomsku vijeku trajanja projekta dopušten je izračun rezidualne vrijednosti projekta (imovina koja ima ekonomsku vrijednost ili se može prodati) na osnovu standardnog računovodstvenog  izračuna amortizacije imovine. U ovoj CBA pretpostavljen je referenti period od 20 godina i uključuje period investicijskih aktivnosti (izrada i ishođenje lokacijske i građevinske dozvole, građenje i opremanje sortirnice te period korištenja izgrađene i opremljene sortirnice i opreme. </t>
  </si>
  <si>
    <t>Papir @ kn 200-800/t</t>
  </si>
  <si>
    <t>Metali @ kn 150-1.000/t</t>
  </si>
  <si>
    <t>Plastika @ kn 0-700/t</t>
  </si>
  <si>
    <t>Staklo @ kn 50-500/t</t>
  </si>
  <si>
    <t>U niže navedenoj tablici iskazana je kalkulacija ekonomske stope povrata ulaganja. Za definiranje ekonomskih koristi vašeg projekta uzete su slijedeće koristi: Izbjegnuti troškovi odlaganja otpada, te izbjegnute emisije stakleničkih plinova. Pri pretvaranju financijskih troškova u ekonomske, definirajte konverzijske faktore (ako je primjenjivo). Ukupni rezultat ekonomske analize troškova i koristi treba pokazati pozitivan rezultat za projekt u kojem je postignuta ekonomska stopa povrata viša od diskontne stope, te pozitivna neto sadašnja vrijednost.</t>
  </si>
  <si>
    <t>Tzv. shadow price u EUR (shadow price prema https://ec.europa.eu/regional_policy/en/information/publications/guides/2021/economic-appraisal-vademecum-2021-2027-general-principles-and-sector-applications)</t>
  </si>
  <si>
    <t>PRIHOD</t>
  </si>
  <si>
    <t>KOLIČINA TONA</t>
  </si>
  <si>
    <t>Ukupno t/god/Prihod u kunama</t>
  </si>
  <si>
    <t>UKUPNO OPERATIVNI PRIHODI u kunama</t>
  </si>
  <si>
    <t>UKUPNI OPERATIVNI TROŠKOVI u kunama</t>
  </si>
  <si>
    <t>NETO NOVČANI TIJEK u kunama</t>
  </si>
  <si>
    <r>
      <t xml:space="preserve">U niže navedenu tablicu unesite procjenu količina, koeficijente efikasnosti razdvajanja i planirane jedinične cijena otkupa (uz pred definirane min i max vrijednosti) </t>
    </r>
    <r>
      <rPr>
        <u/>
        <sz val="8"/>
        <rFont val="Arial"/>
        <family val="2"/>
        <charset val="238"/>
      </rPr>
      <t>za planirane količine izdvojenih komponenti otpada u sortirnici i daljnu prodaju u prvoj godini operativnog rada sortirnice (ili pripremljeni materijal za reciklliranje).</t>
    </r>
    <r>
      <rPr>
        <sz val="8"/>
        <rFont val="Arial"/>
        <family val="2"/>
      </rPr>
      <t xml:space="preserve"> Pred definirani raspon cijena za materijale predviđene za razdvajanje uzet je prema raspoloživosti na tržištu tijekom 2018. godine. Pri definiranju cijena vodite računa o stavci PDV-a. </t>
    </r>
  </si>
  <si>
    <t>izdvojene količine (t/god)- pripremljene količine za recikliranje</t>
  </si>
  <si>
    <t>Izdvojeni otpad/material za daljnju prodaju (pripremljen za recikliranje)</t>
  </si>
  <si>
    <t>a) Troškovi vanjskih (konzultantskih) usluga vezani uz pripremu i izradu projektno-tehničke dokumentacije potrebne za prijavu projektnog prijedloga, troškovi pripreme i izrade potrebne projektno-tehničke dokumentacije i troškovi komunalnih i vodnih doprinosa u svrhu ishođenja lokacijske i građevinske dozvole</t>
  </si>
  <si>
    <t xml:space="preserve">b) Troškovi usluga vezani uz uslugu pripreme i provedbe postupaka javne nabave radova, usluga i roba za gradnju postrojenja za sortiranje; </t>
  </si>
  <si>
    <t>j) Informiranje i vidljivost</t>
  </si>
  <si>
    <t>Kumulativni iznos troškova usluge stručnog nadzora građenja, projektantskog nadzora i trošak usluge koordinatora zaštite na radu (koordinator II) su prihvatljivi u maksimalnom iznosu do 4% ukupno prihvatljivih troškova za izvođenje radova i/ili opremanje.</t>
  </si>
  <si>
    <t>5% ili max. 2.000.000,00 HRK/266.000,00 EUR.</t>
  </si>
  <si>
    <t>d) Objekti</t>
  </si>
  <si>
    <t>e) Oprema</t>
  </si>
  <si>
    <t>f) Usluge stručnog nadzora i koordinatora II</t>
  </si>
  <si>
    <t>g) Usluga projektantskog nadzora</t>
  </si>
  <si>
    <t>h) Usluge upravljanja projektom</t>
  </si>
  <si>
    <t>i) Usluga upravljanja projektom prema zakonu</t>
  </si>
  <si>
    <t>Kumulativni iznos troškova dobiven zbrojem iznosa pojedinih troškova pod a), b), h) i j) je prihvatljiv u maksimalnom iznosu do 5% ukupno prihvatljivih troškova za izvođenje radova i/ili opremanje ili u maksimalnom iznosu od 2.000.000,00 HRK/266.000,00 EUR u slučaju da 5% ukupno prihvatljivih kumulativnih troškova projekta iznosi više od 2.000.000,00 HRK/266.000,00 EUR.</t>
  </si>
  <si>
    <t>c)Troškovi radova vezanih za priključenje na komunalnu infrastrukturu (vanjska infrastruktura)i osiguranje pristupne ceste isključivo za potrebe postrojenja za sortiranje odvojeno sakupljenog komunalnog otpada;</t>
  </si>
  <si>
    <t>Nepredviđeni troškovi (contingency)</t>
  </si>
  <si>
    <t>Polja formula i sl. - nemojte mijenjati osim ako je nužno jer su vezana za pojedine radne listove i međusobno u radnim listovima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</si>
</sst>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0\ &quot;€&quot;;[Red]\-#,##0.00\ &quot;€&quot;"/>
    <numFmt numFmtId="165" formatCode="0.0%"/>
    <numFmt numFmtId="166" formatCode="#,##0.0"/>
    <numFmt numFmtId="167" formatCode="_-* #,##0_-;\-* #,##0_-;_-* &quot;-&quot;??_-;_-@_-"/>
  </numFmts>
  <fonts count="56" x14ac:knownFonts="1">
    <font>
      <sz val="10"/>
      <name val="Arial"/>
    </font>
    <font>
      <sz val="10"/>
      <name val="Arial"/>
      <family val="2"/>
      <charset val="238"/>
    </font>
    <font>
      <b/>
      <sz val="8"/>
      <name val="Verdana"/>
      <family val="2"/>
    </font>
    <font>
      <sz val="10"/>
      <name val="Verdana"/>
      <family val="2"/>
    </font>
    <font>
      <sz val="8"/>
      <name val="Verdana"/>
      <family val="2"/>
    </font>
    <font>
      <b/>
      <sz val="9"/>
      <name val="Verdana"/>
      <family val="2"/>
    </font>
    <font>
      <b/>
      <sz val="9.5"/>
      <name val="Verdana"/>
      <family val="2"/>
    </font>
    <font>
      <b/>
      <sz val="10"/>
      <name val="Verdana"/>
      <family val="2"/>
    </font>
    <font>
      <sz val="10"/>
      <name val="Arial"/>
      <family val="2"/>
      <charset val="238"/>
    </font>
    <font>
      <sz val="8"/>
      <name val="Arial"/>
      <family val="2"/>
      <charset val="238"/>
    </font>
    <font>
      <sz val="12"/>
      <name val="Times New Roman"/>
      <family val="1"/>
    </font>
    <font>
      <b/>
      <sz val="10"/>
      <name val="Arial"/>
      <family val="2"/>
      <charset val="238"/>
    </font>
    <font>
      <sz val="10"/>
      <color indexed="81"/>
      <name val="Tahoma"/>
      <family val="2"/>
      <charset val="238"/>
    </font>
    <font>
      <b/>
      <sz val="10"/>
      <color indexed="81"/>
      <name val="Tahoma"/>
      <family val="2"/>
      <charset val="238"/>
    </font>
    <font>
      <sz val="9"/>
      <name val="Arial"/>
      <family val="2"/>
      <charset val="238"/>
    </font>
    <font>
      <sz val="9"/>
      <color indexed="81"/>
      <name val="Tahoma"/>
      <family val="2"/>
      <charset val="238"/>
    </font>
    <font>
      <b/>
      <sz val="9"/>
      <color indexed="81"/>
      <name val="Tahoma"/>
      <family val="2"/>
      <charset val="238"/>
    </font>
    <font>
      <sz val="6"/>
      <name val="Arial"/>
      <family val="2"/>
      <charset val="238"/>
    </font>
    <font>
      <b/>
      <sz val="6"/>
      <name val="Arial"/>
      <family val="2"/>
    </font>
    <font>
      <b/>
      <sz val="6"/>
      <name val="Verdana"/>
      <family val="2"/>
    </font>
    <font>
      <sz val="6"/>
      <name val="Verdana"/>
      <family val="2"/>
    </font>
    <font>
      <b/>
      <i/>
      <sz val="8"/>
      <name val="Arial"/>
      <family val="2"/>
      <charset val="238"/>
    </font>
    <font>
      <i/>
      <sz val="10"/>
      <name val="Arial"/>
      <family val="2"/>
      <charset val="238"/>
    </font>
    <font>
      <sz val="8"/>
      <color indexed="81"/>
      <name val="Tahoma"/>
      <family val="2"/>
      <charset val="238"/>
    </font>
    <font>
      <b/>
      <sz val="8"/>
      <color indexed="81"/>
      <name val="Tahoma"/>
      <family val="2"/>
      <charset val="238"/>
    </font>
    <font>
      <sz val="6"/>
      <name val="Verdana"/>
      <family val="2"/>
      <charset val="238"/>
    </font>
    <font>
      <sz val="10"/>
      <name val="Arial"/>
      <family val="2"/>
    </font>
    <font>
      <b/>
      <sz val="6"/>
      <name val="Verdana"/>
      <family val="2"/>
      <charset val="238"/>
    </font>
    <font>
      <b/>
      <sz val="6"/>
      <name val="Arial"/>
      <family val="2"/>
      <charset val="238"/>
    </font>
    <font>
      <b/>
      <sz val="11"/>
      <color theme="1"/>
      <name val="Calibri"/>
      <family val="2"/>
      <charset val="238"/>
      <scheme val="minor"/>
    </font>
    <font>
      <sz val="10"/>
      <color rgb="FFC00000"/>
      <name val="Arial"/>
      <family val="2"/>
      <charset val="238"/>
    </font>
    <font>
      <sz val="10"/>
      <color rgb="FF000000"/>
      <name val="Trebuchet MS Bold"/>
    </font>
    <font>
      <sz val="6"/>
      <color rgb="FFFF0000"/>
      <name val="Arial"/>
      <family val="2"/>
      <charset val="238"/>
    </font>
    <font>
      <b/>
      <sz val="6"/>
      <color rgb="FFFF0000"/>
      <name val="Verdana"/>
      <family val="2"/>
    </font>
    <font>
      <sz val="6"/>
      <name val="Arial"/>
      <family val="2"/>
    </font>
    <font>
      <sz val="8"/>
      <name val="Arial"/>
      <family val="2"/>
    </font>
    <font>
      <b/>
      <sz val="8"/>
      <name val="Arial"/>
      <family val="2"/>
    </font>
    <font>
      <sz val="6"/>
      <color theme="1"/>
      <name val="Verdana"/>
      <family val="2"/>
    </font>
    <font>
      <b/>
      <sz val="6"/>
      <color theme="1"/>
      <name val="Verdana"/>
      <family val="2"/>
    </font>
    <font>
      <b/>
      <sz val="6"/>
      <color indexed="10"/>
      <name val="Verdana"/>
      <family val="2"/>
    </font>
    <font>
      <b/>
      <u/>
      <sz val="6"/>
      <name val="Verdana"/>
      <family val="2"/>
    </font>
    <font>
      <sz val="12"/>
      <name val="Arial"/>
      <family val="2"/>
    </font>
    <font>
      <b/>
      <i/>
      <sz val="8"/>
      <name val="Arial"/>
      <family val="2"/>
    </font>
    <font>
      <b/>
      <sz val="8"/>
      <color theme="1"/>
      <name val="Verdana"/>
      <family val="2"/>
    </font>
    <font>
      <b/>
      <sz val="10"/>
      <color theme="1"/>
      <name val="Arial"/>
      <family val="2"/>
      <charset val="238"/>
    </font>
    <font>
      <b/>
      <sz val="9"/>
      <color theme="1"/>
      <name val="Arial"/>
      <family val="2"/>
      <charset val="238"/>
    </font>
    <font>
      <b/>
      <sz val="10"/>
      <color theme="0"/>
      <name val="Arial"/>
      <family val="2"/>
    </font>
    <font>
      <u/>
      <sz val="10"/>
      <color theme="10"/>
      <name val="Arial"/>
      <family val="2"/>
    </font>
    <font>
      <sz val="9"/>
      <name val="Calibri"/>
      <family val="2"/>
      <charset val="238"/>
      <scheme val="minor"/>
    </font>
    <font>
      <sz val="10"/>
      <color theme="0"/>
      <name val="Arial"/>
      <family val="2"/>
    </font>
    <font>
      <b/>
      <u/>
      <sz val="10"/>
      <color rgb="FF0070C0"/>
      <name val="Arial"/>
      <family val="2"/>
    </font>
    <font>
      <b/>
      <sz val="10"/>
      <name val="Calibri"/>
      <family val="2"/>
      <scheme val="minor"/>
    </font>
    <font>
      <u/>
      <sz val="9"/>
      <name val="Arial"/>
      <family val="2"/>
      <charset val="238"/>
    </font>
    <font>
      <u/>
      <sz val="8"/>
      <name val="Arial"/>
      <family val="2"/>
      <charset val="238"/>
    </font>
    <font>
      <sz val="6"/>
      <color theme="0"/>
      <name val="Arial"/>
      <family val="2"/>
      <charset val="238"/>
    </font>
    <font>
      <b/>
      <sz val="8"/>
      <name val="Arial"/>
      <family val="2"/>
      <charset val="238"/>
    </font>
  </fonts>
  <fills count="19">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60"/>
        <bgColor indexed="64"/>
      </patternFill>
    </fill>
    <fill>
      <patternFill patternType="solid">
        <fgColor theme="0"/>
        <bgColor indexed="64"/>
      </patternFill>
    </fill>
    <fill>
      <patternFill patternType="solid">
        <fgColor rgb="FFFFFF99"/>
        <bgColor indexed="64"/>
      </patternFill>
    </fill>
    <fill>
      <patternFill patternType="solid">
        <fgColor rgb="FFFFFF66"/>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C00000"/>
        <bgColor indexed="64"/>
      </patternFill>
    </fill>
    <fill>
      <patternFill patternType="solid">
        <fgColor theme="3" tint="0.39997558519241921"/>
        <bgColor indexed="64"/>
      </patternFill>
    </fill>
    <fill>
      <patternFill patternType="solid">
        <fgColor rgb="FF16365C"/>
        <bgColor indexed="64"/>
      </patternFill>
    </fill>
    <fill>
      <patternFill patternType="solid">
        <fgColor indexed="47"/>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double">
        <color indexed="64"/>
      </right>
      <top style="thin">
        <color indexed="64"/>
      </top>
      <bottom style="double">
        <color indexed="64"/>
      </bottom>
      <diagonal/>
    </border>
    <border>
      <left style="hair">
        <color indexed="64"/>
      </left>
      <right style="hair">
        <color indexed="64"/>
      </right>
      <top/>
      <bottom style="hair">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auto="1"/>
      </left>
      <right/>
      <top style="double">
        <color auto="1"/>
      </top>
      <bottom style="double">
        <color auto="1"/>
      </bottom>
      <diagonal/>
    </border>
    <border>
      <left/>
      <right/>
      <top style="double">
        <color auto="1"/>
      </top>
      <bottom style="thin">
        <color indexed="64"/>
      </bottom>
      <diagonal/>
    </border>
    <border>
      <left style="double">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double">
        <color indexed="64"/>
      </left>
      <right style="thin">
        <color indexed="64"/>
      </right>
      <top/>
      <bottom style="double">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1" fillId="18" borderId="0"/>
  </cellStyleXfs>
  <cellXfs count="460">
    <xf numFmtId="0" fontId="0" fillId="0" borderId="0" xfId="0"/>
    <xf numFmtId="0" fontId="8" fillId="0" borderId="0" xfId="0" applyFont="1"/>
    <xf numFmtId="0" fontId="30" fillId="10" borderId="1" xfId="0" applyFont="1" applyFill="1" applyBorder="1" applyAlignment="1" applyProtection="1">
      <alignment horizontal="center" wrapText="1"/>
      <protection locked="0"/>
    </xf>
    <xf numFmtId="3" fontId="11" fillId="8" borderId="1" xfId="0" applyNumberFormat="1" applyFont="1" applyFill="1" applyBorder="1" applyAlignment="1" applyProtection="1">
      <alignment horizontal="center" wrapText="1"/>
    </xf>
    <xf numFmtId="0" fontId="11" fillId="9" borderId="1" xfId="0" applyFont="1" applyFill="1" applyBorder="1" applyAlignment="1" applyProtection="1">
      <alignment horizontal="center"/>
    </xf>
    <xf numFmtId="3" fontId="0" fillId="0" borderId="1" xfId="0" applyNumberFormat="1" applyBorder="1" applyAlignment="1" applyProtection="1">
      <alignment horizontal="center"/>
    </xf>
    <xf numFmtId="3" fontId="11" fillId="9" borderId="1" xfId="0" applyNumberFormat="1" applyFont="1" applyFill="1" applyBorder="1" applyAlignment="1" applyProtection="1">
      <alignment horizontal="center"/>
    </xf>
    <xf numFmtId="0" fontId="0" fillId="9" borderId="1" xfId="0" applyFill="1" applyBorder="1" applyAlignment="1" applyProtection="1">
      <alignment horizontal="center"/>
    </xf>
    <xf numFmtId="3" fontId="8" fillId="9" borderId="1" xfId="0" applyNumberFormat="1" applyFont="1" applyFill="1" applyBorder="1" applyProtection="1"/>
    <xf numFmtId="0" fontId="0" fillId="9" borderId="1" xfId="0" applyFill="1" applyBorder="1" applyProtection="1"/>
    <xf numFmtId="3" fontId="0" fillId="9" borderId="1" xfId="0" applyNumberFormat="1" applyFill="1" applyBorder="1" applyAlignment="1" applyProtection="1">
      <alignment horizontal="center"/>
    </xf>
    <xf numFmtId="167" fontId="19" fillId="0" borderId="1" xfId="1" applyNumberFormat="1" applyFont="1" applyBorder="1" applyAlignment="1" applyProtection="1">
      <alignment horizontal="right" vertical="center"/>
    </xf>
    <xf numFmtId="3" fontId="19" fillId="2" borderId="1" xfId="0" applyNumberFormat="1" applyFont="1" applyFill="1" applyBorder="1" applyAlignment="1" applyProtection="1">
      <alignment horizontal="center" vertical="center"/>
    </xf>
    <xf numFmtId="0" fontId="17" fillId="0" borderId="0" xfId="0" applyFont="1" applyProtection="1"/>
    <xf numFmtId="0" fontId="32" fillId="0" borderId="0" xfId="0" applyFont="1" applyFill="1" applyProtection="1"/>
    <xf numFmtId="0" fontId="28" fillId="11" borderId="1" xfId="0" applyFont="1" applyFill="1" applyBorder="1" applyAlignment="1" applyProtection="1">
      <alignment horizontal="center"/>
    </xf>
    <xf numFmtId="9" fontId="19" fillId="7" borderId="17" xfId="2" applyFont="1" applyFill="1" applyBorder="1" applyProtection="1"/>
    <xf numFmtId="3" fontId="20" fillId="0" borderId="1" xfId="0" applyNumberFormat="1" applyFont="1" applyFill="1" applyBorder="1" applyAlignment="1" applyProtection="1">
      <alignment horizontal="left" vertical="center"/>
    </xf>
    <xf numFmtId="3" fontId="20" fillId="0" borderId="1" xfId="0" applyNumberFormat="1" applyFont="1" applyFill="1" applyBorder="1" applyAlignment="1" applyProtection="1">
      <alignment horizontal="right" vertical="center"/>
    </xf>
    <xf numFmtId="3" fontId="19" fillId="2" borderId="1" xfId="0" applyNumberFormat="1" applyFont="1" applyFill="1" applyBorder="1" applyAlignment="1" applyProtection="1">
      <alignment horizontal="right" vertical="center"/>
    </xf>
    <xf numFmtId="0" fontId="3" fillId="0" borderId="0" xfId="0" applyFont="1" applyBorder="1" applyProtection="1"/>
    <xf numFmtId="0" fontId="3" fillId="0" borderId="0" xfId="0" applyFont="1" applyBorder="1" applyAlignment="1" applyProtection="1">
      <alignment wrapText="1"/>
    </xf>
    <xf numFmtId="3" fontId="20" fillId="5" borderId="1" xfId="0" applyNumberFormat="1" applyFont="1" applyFill="1" applyBorder="1" applyAlignment="1" applyProtection="1">
      <alignment horizontal="right" vertical="center"/>
    </xf>
    <xf numFmtId="3" fontId="20" fillId="0" borderId="8" xfId="0" applyNumberFormat="1" applyFont="1" applyBorder="1" applyAlignment="1" applyProtection="1">
      <alignment horizontal="right" vertical="center"/>
    </xf>
    <xf numFmtId="3" fontId="19" fillId="12" borderId="18" xfId="0" applyNumberFormat="1" applyFont="1" applyFill="1" applyBorder="1" applyProtection="1"/>
    <xf numFmtId="3" fontId="20" fillId="0" borderId="1" xfId="0" applyNumberFormat="1" applyFont="1" applyFill="1" applyBorder="1" applyAlignment="1" applyProtection="1">
      <alignment horizontal="right" vertical="center" wrapText="1"/>
    </xf>
    <xf numFmtId="3" fontId="20" fillId="0" borderId="1" xfId="0" applyNumberFormat="1" applyFont="1" applyFill="1" applyBorder="1" applyAlignment="1" applyProtection="1">
      <alignment horizontal="justify" vertical="center" wrapText="1"/>
    </xf>
    <xf numFmtId="3" fontId="20" fillId="0" borderId="1" xfId="0" applyNumberFormat="1" applyFont="1" applyFill="1" applyBorder="1" applyAlignment="1" applyProtection="1">
      <alignment horizontal="left" vertical="center" wrapText="1"/>
    </xf>
    <xf numFmtId="3" fontId="19" fillId="2" borderId="1" xfId="0" applyNumberFormat="1" applyFont="1" applyFill="1" applyBorder="1" applyAlignment="1" applyProtection="1">
      <alignment horizontal="right" vertical="center" wrapText="1"/>
    </xf>
    <xf numFmtId="3" fontId="19" fillId="2" borderId="1" xfId="0" applyNumberFormat="1" applyFont="1" applyFill="1" applyBorder="1" applyAlignment="1" applyProtection="1">
      <alignment horizontal="left" vertical="center" wrapText="1"/>
    </xf>
    <xf numFmtId="3" fontId="19" fillId="12" borderId="1" xfId="0" applyNumberFormat="1" applyFont="1" applyFill="1" applyBorder="1" applyProtection="1"/>
    <xf numFmtId="3" fontId="19" fillId="12" borderId="1" xfId="0" applyNumberFormat="1" applyFont="1" applyFill="1" applyBorder="1" applyAlignment="1" applyProtection="1">
      <alignment horizontal="right"/>
    </xf>
    <xf numFmtId="0" fontId="20" fillId="0" borderId="0" xfId="0" applyFont="1" applyBorder="1" applyProtection="1"/>
    <xf numFmtId="0" fontId="20" fillId="0" borderId="0" xfId="0" applyFont="1" applyFill="1" applyBorder="1" applyProtection="1"/>
    <xf numFmtId="0" fontId="20" fillId="2" borderId="0" xfId="0" applyFont="1" applyFill="1" applyBorder="1" applyProtection="1"/>
    <xf numFmtId="167" fontId="20" fillId="0" borderId="1" xfId="1" applyNumberFormat="1" applyFont="1" applyBorder="1" applyAlignment="1" applyProtection="1">
      <alignment horizontal="right"/>
    </xf>
    <xf numFmtId="167" fontId="20" fillId="0" borderId="0" xfId="1" applyNumberFormat="1" applyFont="1" applyBorder="1" applyProtection="1"/>
    <xf numFmtId="167" fontId="20" fillId="0" borderId="1" xfId="1" applyNumberFormat="1" applyFont="1" applyFill="1" applyBorder="1" applyAlignment="1" applyProtection="1">
      <alignment horizontal="right" vertical="center" wrapText="1"/>
    </xf>
    <xf numFmtId="0" fontId="20" fillId="0" borderId="0" xfId="0" applyFont="1" applyFill="1" applyBorder="1" applyAlignment="1" applyProtection="1">
      <alignment horizontal="left"/>
    </xf>
    <xf numFmtId="167" fontId="19" fillId="2" borderId="1" xfId="1" applyNumberFormat="1" applyFont="1" applyFill="1" applyBorder="1" applyAlignment="1" applyProtection="1">
      <alignment horizontal="right" vertical="center" wrapText="1"/>
    </xf>
    <xf numFmtId="0" fontId="19" fillId="2" borderId="0" xfId="0" applyFont="1" applyFill="1" applyBorder="1" applyProtection="1"/>
    <xf numFmtId="167" fontId="20" fillId="0" borderId="0" xfId="1" applyNumberFormat="1" applyFont="1" applyFill="1" applyBorder="1" applyAlignment="1" applyProtection="1">
      <alignment horizontal="right" vertical="center" wrapText="1"/>
    </xf>
    <xf numFmtId="3" fontId="19" fillId="0" borderId="0" xfId="0" applyNumberFormat="1" applyFont="1" applyFill="1" applyBorder="1" applyAlignment="1" applyProtection="1">
      <alignment horizontal="right" vertical="center" wrapText="1"/>
    </xf>
    <xf numFmtId="4" fontId="20" fillId="0" borderId="0" xfId="0" applyNumberFormat="1" applyFont="1" applyBorder="1" applyProtection="1"/>
    <xf numFmtId="3" fontId="19" fillId="0" borderId="1" xfId="0" applyNumberFormat="1" applyFont="1" applyFill="1" applyBorder="1" applyAlignment="1" applyProtection="1">
      <alignment horizontal="left" vertical="center"/>
    </xf>
    <xf numFmtId="167" fontId="19" fillId="0" borderId="1" xfId="1" applyNumberFormat="1" applyFont="1" applyBorder="1" applyAlignment="1" applyProtection="1"/>
    <xf numFmtId="0" fontId="19" fillId="0" borderId="1" xfId="0" applyFont="1" applyBorder="1" applyProtection="1"/>
    <xf numFmtId="3" fontId="19" fillId="0" borderId="1" xfId="0" applyNumberFormat="1" applyFont="1" applyFill="1" applyBorder="1" applyAlignment="1" applyProtection="1">
      <alignment horizontal="left" vertical="center" wrapText="1"/>
    </xf>
    <xf numFmtId="0" fontId="19" fillId="12" borderId="1" xfId="0" applyFont="1" applyFill="1" applyBorder="1" applyAlignment="1" applyProtection="1">
      <alignment horizontal="center"/>
    </xf>
    <xf numFmtId="3" fontId="19" fillId="12" borderId="1" xfId="0" applyNumberFormat="1" applyFont="1" applyFill="1" applyBorder="1" applyAlignment="1" applyProtection="1">
      <alignment horizontal="center" vertical="center" wrapText="1"/>
    </xf>
    <xf numFmtId="167" fontId="19" fillId="2" borderId="26" xfId="1" applyNumberFormat="1" applyFont="1" applyFill="1" applyBorder="1" applyAlignment="1" applyProtection="1">
      <alignment horizontal="right" vertical="center" wrapText="1"/>
    </xf>
    <xf numFmtId="3" fontId="19" fillId="12" borderId="29" xfId="0" applyNumberFormat="1" applyFont="1" applyFill="1" applyBorder="1" applyProtection="1"/>
    <xf numFmtId="9" fontId="19" fillId="12" borderId="29" xfId="2" applyFont="1" applyFill="1" applyBorder="1" applyProtection="1"/>
    <xf numFmtId="10" fontId="19" fillId="12" borderId="29" xfId="2" applyNumberFormat="1" applyFont="1" applyFill="1" applyBorder="1" applyProtection="1"/>
    <xf numFmtId="3" fontId="19" fillId="12" borderId="17" xfId="0" applyNumberFormat="1" applyFont="1" applyFill="1" applyBorder="1" applyProtection="1"/>
    <xf numFmtId="0" fontId="4" fillId="5" borderId="0" xfId="0" applyFont="1" applyFill="1" applyBorder="1" applyAlignment="1" applyProtection="1">
      <alignment horizontal="center"/>
    </xf>
    <xf numFmtId="0" fontId="3" fillId="5" borderId="0" xfId="0" applyFont="1" applyFill="1" applyBorder="1" applyProtection="1"/>
    <xf numFmtId="167" fontId="20" fillId="0" borderId="1" xfId="1" applyNumberFormat="1" applyFont="1" applyFill="1" applyBorder="1" applyAlignment="1" applyProtection="1">
      <alignment horizontal="right" vertical="center"/>
    </xf>
    <xf numFmtId="167" fontId="19" fillId="12" borderId="1" xfId="1" applyNumberFormat="1" applyFont="1" applyFill="1" applyBorder="1" applyAlignment="1" applyProtection="1">
      <alignment horizontal="right" vertical="center"/>
    </xf>
    <xf numFmtId="167" fontId="19" fillId="12" borderId="1" xfId="1" applyNumberFormat="1" applyFont="1" applyFill="1" applyBorder="1" applyAlignment="1" applyProtection="1">
      <alignment horizontal="right" vertical="center" wrapText="1"/>
    </xf>
    <xf numFmtId="167" fontId="20" fillId="5" borderId="1" xfId="1" applyNumberFormat="1" applyFont="1" applyFill="1" applyBorder="1" applyAlignment="1" applyProtection="1">
      <alignment horizontal="right" vertical="center" wrapText="1"/>
    </xf>
    <xf numFmtId="165" fontId="19" fillId="12" borderId="29" xfId="2" applyNumberFormat="1" applyFont="1" applyFill="1" applyBorder="1" applyProtection="1"/>
    <xf numFmtId="43" fontId="19" fillId="12" borderId="29" xfId="1" applyFont="1" applyFill="1" applyBorder="1" applyProtection="1"/>
    <xf numFmtId="3" fontId="11" fillId="5" borderId="20" xfId="0" applyNumberFormat="1" applyFont="1" applyFill="1" applyBorder="1" applyAlignment="1" applyProtection="1">
      <alignment horizontal="center"/>
    </xf>
    <xf numFmtId="3" fontId="8" fillId="5" borderId="0" xfId="0" applyNumberFormat="1" applyFont="1" applyFill="1" applyBorder="1" applyProtection="1"/>
    <xf numFmtId="3" fontId="20" fillId="14" borderId="1" xfId="0" applyNumberFormat="1" applyFont="1" applyFill="1" applyBorder="1" applyAlignment="1" applyProtection="1">
      <alignment horizontal="right" vertical="center" wrapText="1"/>
      <protection locked="0"/>
    </xf>
    <xf numFmtId="0" fontId="20" fillId="14" borderId="0" xfId="0" applyFont="1" applyFill="1" applyBorder="1" applyProtection="1">
      <protection locked="0"/>
    </xf>
    <xf numFmtId="167" fontId="20" fillId="15" borderId="1" xfId="1" applyNumberFormat="1" applyFont="1" applyFill="1" applyBorder="1" applyAlignment="1" applyProtection="1">
      <alignment horizontal="justify" vertical="center"/>
      <protection locked="0"/>
    </xf>
    <xf numFmtId="3" fontId="20" fillId="15" borderId="1" xfId="0" applyNumberFormat="1" applyFont="1" applyFill="1" applyBorder="1" applyAlignment="1" applyProtection="1">
      <alignment horizontal="justify" vertical="center"/>
      <protection locked="0"/>
    </xf>
    <xf numFmtId="167" fontId="20" fillId="15" borderId="1" xfId="1" applyNumberFormat="1" applyFont="1" applyFill="1" applyBorder="1" applyAlignment="1" applyProtection="1">
      <alignment horizontal="right" vertical="center"/>
      <protection locked="0"/>
    </xf>
    <xf numFmtId="3" fontId="20" fillId="15" borderId="1" xfId="0" applyNumberFormat="1" applyFont="1" applyFill="1" applyBorder="1" applyAlignment="1" applyProtection="1">
      <alignment horizontal="right" vertical="center"/>
      <protection locked="0"/>
    </xf>
    <xf numFmtId="167" fontId="20" fillId="14" borderId="1" xfId="1" applyNumberFormat="1" applyFont="1" applyFill="1" applyBorder="1" applyAlignment="1" applyProtection="1">
      <alignment horizontal="right" vertical="center"/>
      <protection locked="0"/>
    </xf>
    <xf numFmtId="3" fontId="20" fillId="5" borderId="1" xfId="0" applyNumberFormat="1" applyFont="1" applyFill="1" applyBorder="1" applyAlignment="1" applyProtection="1">
      <alignment horizontal="right" vertical="center" wrapText="1"/>
    </xf>
    <xf numFmtId="167" fontId="20" fillId="14" borderId="1" xfId="1" applyNumberFormat="1" applyFont="1" applyFill="1" applyBorder="1" applyAlignment="1" applyProtection="1">
      <alignment horizontal="right" vertical="center" wrapText="1"/>
      <protection locked="0"/>
    </xf>
    <xf numFmtId="3" fontId="26" fillId="15" borderId="1" xfId="0" applyNumberFormat="1" applyFont="1" applyFill="1" applyBorder="1" applyAlignment="1" applyProtection="1">
      <alignment horizontal="center"/>
      <protection locked="0"/>
    </xf>
    <xf numFmtId="3" fontId="0" fillId="15" borderId="1" xfId="0" applyNumberFormat="1" applyFill="1" applyBorder="1" applyAlignment="1" applyProtection="1">
      <alignment horizontal="center"/>
      <protection locked="0"/>
    </xf>
    <xf numFmtId="0" fontId="0" fillId="15" borderId="1" xfId="0" applyFill="1" applyBorder="1" applyAlignment="1" applyProtection="1">
      <alignment horizontal="center"/>
      <protection locked="0"/>
    </xf>
    <xf numFmtId="0" fontId="0" fillId="15" borderId="1" xfId="0" applyFill="1" applyBorder="1" applyProtection="1">
      <protection locked="0"/>
    </xf>
    <xf numFmtId="3" fontId="0" fillId="15" borderId="16" xfId="0" applyNumberFormat="1" applyFill="1" applyBorder="1" applyAlignment="1" applyProtection="1">
      <alignment horizontal="center"/>
      <protection locked="0"/>
    </xf>
    <xf numFmtId="3" fontId="0" fillId="5" borderId="1" xfId="0" applyNumberFormat="1" applyFill="1" applyBorder="1" applyProtection="1"/>
    <xf numFmtId="0" fontId="17" fillId="0" borderId="33" xfId="0" applyFont="1" applyBorder="1" applyProtection="1"/>
    <xf numFmtId="0" fontId="17" fillId="5" borderId="0" xfId="0" applyFont="1" applyFill="1" applyBorder="1" applyAlignment="1" applyProtection="1">
      <alignment horizontal="center"/>
    </xf>
    <xf numFmtId="0" fontId="17" fillId="5" borderId="0" xfId="0" applyFont="1" applyFill="1" applyProtection="1"/>
    <xf numFmtId="0" fontId="0" fillId="0" borderId="0" xfId="0" applyProtection="1"/>
    <xf numFmtId="0" fontId="17" fillId="0" borderId="29" xfId="0" applyFont="1" applyBorder="1" applyProtection="1"/>
    <xf numFmtId="0" fontId="27" fillId="0" borderId="29" xfId="0" applyFont="1" applyBorder="1" applyAlignment="1" applyProtection="1">
      <alignment horizontal="center"/>
    </xf>
    <xf numFmtId="0" fontId="25" fillId="12" borderId="8" xfId="0" applyFont="1" applyFill="1" applyBorder="1" applyProtection="1"/>
    <xf numFmtId="0" fontId="25" fillId="12" borderId="1" xfId="0" applyFont="1" applyFill="1" applyBorder="1" applyProtection="1"/>
    <xf numFmtId="0" fontId="25" fillId="5" borderId="0" xfId="0" applyFont="1" applyFill="1" applyProtection="1"/>
    <xf numFmtId="0" fontId="17" fillId="0" borderId="0" xfId="0" applyFont="1" applyFill="1" applyBorder="1" applyAlignment="1" applyProtection="1">
      <alignment horizontal="center"/>
    </xf>
    <xf numFmtId="0" fontId="18" fillId="12" borderId="1" xfId="0" applyFont="1" applyFill="1" applyBorder="1" applyAlignment="1" applyProtection="1">
      <alignment horizontal="center"/>
    </xf>
    <xf numFmtId="3" fontId="20" fillId="0" borderId="1" xfId="0" applyNumberFormat="1" applyFont="1" applyFill="1" applyBorder="1" applyAlignment="1" applyProtection="1">
      <alignment horizontal="justify" vertical="center"/>
    </xf>
    <xf numFmtId="0" fontId="17" fillId="0" borderId="0" xfId="0" applyFont="1" applyFill="1" applyProtection="1"/>
    <xf numFmtId="3" fontId="25" fillId="0" borderId="1" xfId="0" applyNumberFormat="1" applyFont="1" applyBorder="1" applyAlignment="1" applyProtection="1">
      <alignment horizontal="justify" vertical="center"/>
    </xf>
    <xf numFmtId="3" fontId="20" fillId="0" borderId="1" xfId="0" applyNumberFormat="1" applyFont="1" applyBorder="1" applyAlignment="1" applyProtection="1">
      <alignment horizontal="justify" vertical="center"/>
    </xf>
    <xf numFmtId="3" fontId="19" fillId="0" borderId="1" xfId="0" applyNumberFormat="1" applyFont="1" applyBorder="1" applyAlignment="1" applyProtection="1">
      <alignment horizontal="justify" vertical="center"/>
    </xf>
    <xf numFmtId="3" fontId="19" fillId="2" borderId="1" xfId="0" applyNumberFormat="1" applyFont="1" applyFill="1" applyBorder="1" applyAlignment="1" applyProtection="1">
      <alignment horizontal="left" vertical="center"/>
    </xf>
    <xf numFmtId="0" fontId="17" fillId="2" borderId="0" xfId="0" applyFont="1" applyFill="1" applyProtection="1"/>
    <xf numFmtId="3" fontId="17" fillId="0" borderId="0" xfId="0" applyNumberFormat="1" applyFont="1" applyFill="1" applyProtection="1"/>
    <xf numFmtId="167" fontId="17" fillId="0" borderId="0" xfId="0" applyNumberFormat="1" applyFont="1" applyFill="1" applyProtection="1"/>
    <xf numFmtId="0" fontId="11" fillId="0" borderId="0" xfId="0" applyFont="1" applyAlignment="1" applyProtection="1">
      <alignment horizontal="left"/>
    </xf>
    <xf numFmtId="0" fontId="8" fillId="0" borderId="0" xfId="0" applyFont="1" applyProtection="1"/>
    <xf numFmtId="2" fontId="8" fillId="0" borderId="0" xfId="0" applyNumberFormat="1" applyFont="1" applyBorder="1" applyAlignment="1" applyProtection="1">
      <alignment wrapText="1"/>
    </xf>
    <xf numFmtId="0" fontId="45" fillId="0" borderId="0" xfId="0" applyFont="1" applyProtection="1"/>
    <xf numFmtId="0" fontId="44" fillId="0" borderId="0" xfId="0" applyFont="1" applyProtection="1"/>
    <xf numFmtId="2" fontId="22" fillId="0" borderId="0" xfId="0" applyNumberFormat="1" applyFont="1" applyBorder="1" applyAlignment="1" applyProtection="1">
      <alignment wrapText="1"/>
    </xf>
    <xf numFmtId="0" fontId="29" fillId="0" borderId="0" xfId="0" applyFont="1" applyProtection="1"/>
    <xf numFmtId="2" fontId="22" fillId="0" borderId="0" xfId="0" applyNumberFormat="1" applyFont="1" applyBorder="1" applyAlignment="1" applyProtection="1">
      <alignment horizontal="left" wrapText="1"/>
    </xf>
    <xf numFmtId="2" fontId="22" fillId="0" borderId="28" xfId="0" applyNumberFormat="1" applyFont="1" applyBorder="1" applyAlignment="1" applyProtection="1">
      <alignment horizontal="left" wrapText="1"/>
    </xf>
    <xf numFmtId="0" fontId="36" fillId="5" borderId="50" xfId="0" applyFont="1" applyFill="1" applyBorder="1" applyAlignment="1" applyProtection="1">
      <alignment horizontal="left"/>
    </xf>
    <xf numFmtId="2" fontId="22" fillId="0" borderId="24" xfId="0" applyNumberFormat="1" applyFont="1" applyBorder="1" applyAlignment="1" applyProtection="1">
      <alignment horizontal="left" wrapText="1"/>
    </xf>
    <xf numFmtId="1" fontId="11" fillId="0" borderId="0" xfId="0" applyNumberFormat="1" applyFont="1" applyAlignment="1" applyProtection="1">
      <alignment horizontal="left"/>
    </xf>
    <xf numFmtId="0" fontId="8" fillId="12" borderId="1" xfId="0" applyFont="1" applyFill="1" applyBorder="1" applyAlignment="1" applyProtection="1">
      <alignment horizontal="center"/>
    </xf>
    <xf numFmtId="1" fontId="0" fillId="0" borderId="0" xfId="0" applyNumberFormat="1" applyAlignment="1" applyProtection="1">
      <alignment horizontal="center"/>
    </xf>
    <xf numFmtId="0" fontId="11" fillId="0" borderId="0" xfId="0" applyFont="1" applyAlignment="1" applyProtection="1">
      <alignment horizontal="left" wrapText="1"/>
    </xf>
    <xf numFmtId="0" fontId="0" fillId="0" borderId="0" xfId="0" applyAlignment="1" applyProtection="1">
      <alignment wrapText="1"/>
    </xf>
    <xf numFmtId="0" fontId="0" fillId="0" borderId="1" xfId="0" applyBorder="1" applyAlignment="1" applyProtection="1">
      <alignment horizontal="center"/>
    </xf>
    <xf numFmtId="0" fontId="0" fillId="8" borderId="1" xfId="0" applyFill="1" applyBorder="1" applyAlignment="1" applyProtection="1">
      <alignment horizontal="center"/>
    </xf>
    <xf numFmtId="0" fontId="11" fillId="5" borderId="0" xfId="0" applyFont="1" applyFill="1" applyBorder="1" applyAlignment="1" applyProtection="1">
      <alignment horizontal="center"/>
    </xf>
    <xf numFmtId="0" fontId="11" fillId="5" borderId="20" xfId="0" applyFont="1" applyFill="1" applyBorder="1" applyAlignment="1" applyProtection="1">
      <alignment horizontal="center"/>
    </xf>
    <xf numFmtId="0" fontId="0" fillId="0" borderId="0" xfId="0" applyBorder="1" applyProtection="1"/>
    <xf numFmtId="0" fontId="8" fillId="12" borderId="1" xfId="0" applyFont="1" applyFill="1" applyBorder="1" applyAlignment="1" applyProtection="1">
      <alignment horizontal="center" vertical="center" wrapText="1"/>
    </xf>
    <xf numFmtId="0" fontId="36" fillId="5" borderId="0" xfId="0" applyFont="1" applyFill="1" applyBorder="1" applyAlignment="1" applyProtection="1">
      <alignment horizontal="left"/>
    </xf>
    <xf numFmtId="0" fontId="29" fillId="0" borderId="0" xfId="0" applyFont="1" applyAlignment="1" applyProtection="1"/>
    <xf numFmtId="0" fontId="8" fillId="0" borderId="0" xfId="0" applyFont="1" applyAlignment="1" applyProtection="1">
      <alignment horizontal="center"/>
    </xf>
    <xf numFmtId="0" fontId="0" fillId="0" borderId="0" xfId="0" applyAlignment="1" applyProtection="1">
      <alignment horizontal="center"/>
    </xf>
    <xf numFmtId="0" fontId="9" fillId="0" borderId="1" xfId="0" applyFont="1" applyBorder="1" applyAlignment="1" applyProtection="1">
      <alignment horizontal="center"/>
    </xf>
    <xf numFmtId="0" fontId="0" fillId="0" borderId="0" xfId="0" applyBorder="1" applyAlignment="1" applyProtection="1">
      <alignment horizontal="center"/>
    </xf>
    <xf numFmtId="0" fontId="1" fillId="0" borderId="0" xfId="0" applyFont="1" applyBorder="1" applyAlignment="1" applyProtection="1">
      <alignment horizontal="left"/>
    </xf>
    <xf numFmtId="0" fontId="0" fillId="0" borderId="1" xfId="0" applyFont="1" applyBorder="1" applyAlignment="1" applyProtection="1">
      <alignment horizontal="center"/>
    </xf>
    <xf numFmtId="0" fontId="8" fillId="9" borderId="1" xfId="0" applyFont="1" applyFill="1" applyBorder="1" applyAlignment="1" applyProtection="1">
      <alignment horizontal="center"/>
    </xf>
    <xf numFmtId="0" fontId="1" fillId="12" borderId="1" xfId="0" applyFont="1" applyFill="1" applyBorder="1" applyAlignment="1" applyProtection="1">
      <alignment horizontal="center" vertical="center" wrapText="1"/>
    </xf>
    <xf numFmtId="0" fontId="8" fillId="0" borderId="1" xfId="0" applyFont="1" applyBorder="1" applyAlignment="1" applyProtection="1">
      <alignment horizontal="left"/>
    </xf>
    <xf numFmtId="0" fontId="0" fillId="0" borderId="22" xfId="0" applyBorder="1" applyProtection="1"/>
    <xf numFmtId="0" fontId="8" fillId="5" borderId="20" xfId="0" applyFont="1" applyFill="1" applyBorder="1" applyAlignment="1" applyProtection="1">
      <alignment horizontal="center"/>
    </xf>
    <xf numFmtId="0" fontId="0" fillId="0" borderId="0" xfId="0" applyAlignment="1" applyProtection="1">
      <alignment horizontal="center" vertical="center" wrapText="1"/>
    </xf>
    <xf numFmtId="0" fontId="11" fillId="5" borderId="0" xfId="0" applyFont="1" applyFill="1" applyAlignment="1" applyProtection="1">
      <alignment horizontal="left"/>
    </xf>
    <xf numFmtId="0" fontId="8" fillId="5" borderId="0" xfId="0" applyFont="1" applyFill="1" applyBorder="1" applyAlignment="1" applyProtection="1">
      <alignment horizontal="center"/>
    </xf>
    <xf numFmtId="0" fontId="31" fillId="5" borderId="0" xfId="0" applyFont="1" applyFill="1" applyBorder="1" applyAlignment="1" applyProtection="1">
      <alignment horizontal="center"/>
    </xf>
    <xf numFmtId="0" fontId="0" fillId="5" borderId="0" xfId="0" applyFill="1" applyBorder="1" applyAlignment="1" applyProtection="1">
      <alignment horizontal="center"/>
    </xf>
    <xf numFmtId="0" fontId="0" fillId="5" borderId="0" xfId="0" applyFill="1" applyBorder="1" applyProtection="1"/>
    <xf numFmtId="0" fontId="0" fillId="5" borderId="0" xfId="0" applyFill="1" applyProtection="1"/>
    <xf numFmtId="0" fontId="8" fillId="0" borderId="1" xfId="0" applyFont="1" applyBorder="1" applyAlignment="1" applyProtection="1">
      <alignment horizontal="center" vertical="center" wrapText="1"/>
    </xf>
    <xf numFmtId="0" fontId="31" fillId="0" borderId="0" xfId="0" applyFont="1" applyProtection="1"/>
    <xf numFmtId="0" fontId="41" fillId="0" borderId="0" xfId="0" applyFont="1" applyProtection="1"/>
    <xf numFmtId="0" fontId="20" fillId="0" borderId="0" xfId="0" applyFont="1" applyProtection="1"/>
    <xf numFmtId="3" fontId="19" fillId="0" borderId="1" xfId="0" applyNumberFormat="1" applyFont="1" applyBorder="1" applyAlignment="1" applyProtection="1">
      <alignment horizontal="center" vertical="center"/>
    </xf>
    <xf numFmtId="0" fontId="19" fillId="0" borderId="0" xfId="0" applyFont="1" applyProtection="1"/>
    <xf numFmtId="3" fontId="20" fillId="0" borderId="8" xfId="0" applyNumberFormat="1" applyFont="1" applyBorder="1" applyAlignment="1" applyProtection="1">
      <alignment horizontal="justify" vertical="center"/>
    </xf>
    <xf numFmtId="0" fontId="20" fillId="2" borderId="0" xfId="0" applyFont="1" applyFill="1" applyProtection="1"/>
    <xf numFmtId="3" fontId="19" fillId="0" borderId="0" xfId="0" applyNumberFormat="1" applyFont="1" applyFill="1" applyBorder="1" applyAlignment="1" applyProtection="1">
      <alignment horizontal="center" vertical="center"/>
    </xf>
    <xf numFmtId="3" fontId="20" fillId="5" borderId="1" xfId="0" applyNumberFormat="1" applyFont="1" applyFill="1" applyBorder="1" applyAlignment="1" applyProtection="1">
      <alignment horizontal="justify" vertical="center"/>
    </xf>
    <xf numFmtId="0" fontId="20" fillId="5" borderId="0" xfId="0" applyFont="1" applyFill="1" applyProtection="1"/>
    <xf numFmtId="3" fontId="6" fillId="0" borderId="0" xfId="0" applyNumberFormat="1" applyFont="1" applyBorder="1" applyAlignment="1" applyProtection="1">
      <alignment horizontal="center" vertical="center"/>
    </xf>
    <xf numFmtId="3" fontId="5" fillId="0" borderId="0" xfId="0" applyNumberFormat="1" applyFont="1" applyBorder="1" applyAlignment="1" applyProtection="1">
      <alignment horizontal="center" vertical="center"/>
    </xf>
    <xf numFmtId="43" fontId="0" fillId="0" borderId="0" xfId="1" applyFont="1" applyBorder="1" applyProtection="1"/>
    <xf numFmtId="0" fontId="7" fillId="0" borderId="0" xfId="0" applyFont="1" applyFill="1" applyBorder="1" applyProtection="1"/>
    <xf numFmtId="165" fontId="7" fillId="0" borderId="0" xfId="0" applyNumberFormat="1" applyFont="1" applyFill="1" applyBorder="1" applyAlignment="1" applyProtection="1">
      <alignment horizontal="right"/>
    </xf>
    <xf numFmtId="0" fontId="0" fillId="0" borderId="0" xfId="0" applyFill="1" applyBorder="1" applyProtection="1"/>
    <xf numFmtId="3" fontId="7" fillId="0" borderId="0" xfId="0" applyNumberFormat="1" applyFont="1" applyFill="1" applyBorder="1" applyProtection="1"/>
    <xf numFmtId="166" fontId="7" fillId="0" borderId="0" xfId="0" applyNumberFormat="1" applyFont="1" applyFill="1" applyBorder="1" applyAlignment="1" applyProtection="1">
      <alignment horizontal="right"/>
    </xf>
    <xf numFmtId="10" fontId="0" fillId="0" borderId="0" xfId="0" applyNumberFormat="1" applyFill="1" applyBorder="1" applyProtection="1"/>
    <xf numFmtId="4" fontId="7" fillId="0" borderId="0" xfId="0" applyNumberFormat="1" applyFont="1" applyFill="1" applyBorder="1" applyAlignment="1" applyProtection="1">
      <alignment horizontal="right"/>
    </xf>
    <xf numFmtId="0" fontId="0" fillId="0" borderId="0" xfId="0" applyFill="1" applyProtection="1"/>
    <xf numFmtId="3" fontId="0" fillId="0" borderId="0" xfId="0" applyNumberFormat="1" applyFill="1" applyProtection="1"/>
    <xf numFmtId="3" fontId="20" fillId="14" borderId="1" xfId="0" applyNumberFormat="1" applyFont="1" applyFill="1" applyBorder="1" applyAlignment="1" applyProtection="1">
      <alignment horizontal="right" vertical="center"/>
      <protection locked="0"/>
    </xf>
    <xf numFmtId="0" fontId="0" fillId="0" borderId="33" xfId="0" applyBorder="1" applyAlignment="1" applyProtection="1">
      <alignment horizontal="center"/>
    </xf>
    <xf numFmtId="0" fontId="17" fillId="5" borderId="37" xfId="0" applyFont="1" applyFill="1" applyBorder="1" applyAlignment="1" applyProtection="1">
      <alignment horizontal="center" wrapText="1"/>
    </xf>
    <xf numFmtId="0" fontId="17" fillId="5" borderId="0" xfId="0" applyFont="1" applyFill="1" applyBorder="1" applyAlignment="1" applyProtection="1">
      <alignment horizontal="center" wrapText="1"/>
    </xf>
    <xf numFmtId="0" fontId="17" fillId="5" borderId="28" xfId="0" applyFont="1" applyFill="1" applyBorder="1" applyAlignment="1" applyProtection="1">
      <alignment horizontal="center" wrapText="1"/>
    </xf>
    <xf numFmtId="0" fontId="0" fillId="5" borderId="0" xfId="0" applyFill="1" applyAlignment="1" applyProtection="1">
      <alignment horizontal="center"/>
    </xf>
    <xf numFmtId="0" fontId="19" fillId="12" borderId="1" xfId="0" applyFont="1" applyFill="1" applyBorder="1" applyAlignment="1" applyProtection="1">
      <alignment horizontal="center" wrapText="1"/>
    </xf>
    <xf numFmtId="0" fontId="20" fillId="0" borderId="0" xfId="0" applyFont="1" applyFill="1" applyProtection="1"/>
    <xf numFmtId="0" fontId="1" fillId="0" borderId="0" xfId="0" applyFont="1" applyProtection="1"/>
    <xf numFmtId="3" fontId="19" fillId="2" borderId="26" xfId="0" applyNumberFormat="1" applyFont="1" applyFill="1" applyBorder="1" applyAlignment="1" applyProtection="1">
      <alignment horizontal="left" vertical="center"/>
    </xf>
    <xf numFmtId="0" fontId="20" fillId="2" borderId="8" xfId="0" applyFont="1" applyFill="1" applyBorder="1" applyProtection="1"/>
    <xf numFmtId="3" fontId="33" fillId="0" borderId="0" xfId="0" applyNumberFormat="1" applyFont="1" applyFill="1" applyBorder="1" applyAlignment="1" applyProtection="1">
      <alignment horizontal="center" vertical="center"/>
    </xf>
    <xf numFmtId="3" fontId="19" fillId="7" borderId="8" xfId="0" applyNumberFormat="1" applyFont="1" applyFill="1" applyBorder="1" applyProtection="1"/>
    <xf numFmtId="4" fontId="19" fillId="0" borderId="0" xfId="0" applyNumberFormat="1" applyFont="1" applyFill="1" applyBorder="1" applyAlignment="1" applyProtection="1">
      <alignment horizontal="center"/>
    </xf>
    <xf numFmtId="0" fontId="0" fillId="0" borderId="0" xfId="0" applyFill="1" applyAlignment="1" applyProtection="1">
      <alignment horizontal="center"/>
    </xf>
    <xf numFmtId="3" fontId="0" fillId="0" borderId="0" xfId="0" applyNumberFormat="1" applyFill="1" applyAlignment="1" applyProtection="1">
      <alignment horizontal="center"/>
    </xf>
    <xf numFmtId="0" fontId="0" fillId="0" borderId="0" xfId="0" applyBorder="1" applyAlignment="1" applyProtection="1"/>
    <xf numFmtId="0" fontId="20" fillId="0" borderId="7" xfId="0" applyFont="1" applyBorder="1" applyAlignment="1" applyProtection="1">
      <alignment horizontal="justify" wrapText="1"/>
    </xf>
    <xf numFmtId="0" fontId="38" fillId="0" borderId="46" xfId="0" applyFont="1" applyBorder="1" applyAlignment="1" applyProtection="1">
      <alignment vertical="center"/>
    </xf>
    <xf numFmtId="0" fontId="19" fillId="0" borderId="8" xfId="0" applyFont="1" applyBorder="1" applyAlignment="1" applyProtection="1">
      <alignment horizontal="center" vertical="center" wrapText="1"/>
    </xf>
    <xf numFmtId="0" fontId="19" fillId="3" borderId="8" xfId="0" applyFont="1" applyFill="1" applyBorder="1" applyAlignment="1" applyProtection="1">
      <alignment horizontal="left" wrapText="1"/>
    </xf>
    <xf numFmtId="0" fontId="19" fillId="3" borderId="9" xfId="0" applyFont="1" applyFill="1" applyBorder="1" applyAlignment="1" applyProtection="1">
      <alignment horizontal="left" wrapText="1"/>
    </xf>
    <xf numFmtId="0" fontId="20" fillId="0" borderId="2" xfId="0" applyFont="1" applyBorder="1" applyAlignment="1" applyProtection="1">
      <alignment horizontal="justify" wrapText="1"/>
    </xf>
    <xf numFmtId="0" fontId="38" fillId="0" borderId="15" xfId="0" applyFont="1" applyBorder="1" applyAlignment="1" applyProtection="1">
      <alignment vertical="center"/>
    </xf>
    <xf numFmtId="9" fontId="19" fillId="0" borderId="1" xfId="0" applyNumberFormat="1" applyFont="1" applyBorder="1" applyAlignment="1" applyProtection="1">
      <alignment horizontal="center" wrapText="1"/>
    </xf>
    <xf numFmtId="0" fontId="19" fillId="3" borderId="1" xfId="0" applyFont="1" applyFill="1" applyBorder="1" applyAlignment="1" applyProtection="1">
      <alignment horizontal="left" wrapText="1"/>
    </xf>
    <xf numFmtId="0" fontId="19" fillId="3" borderId="3" xfId="0" applyFont="1" applyFill="1" applyBorder="1" applyAlignment="1" applyProtection="1">
      <alignment horizontal="left" wrapText="1"/>
    </xf>
    <xf numFmtId="3" fontId="19" fillId="0" borderId="1" xfId="0" applyNumberFormat="1" applyFont="1" applyBorder="1" applyAlignment="1" applyProtection="1">
      <alignment horizontal="center" vertical="top" wrapText="1"/>
    </xf>
    <xf numFmtId="0" fontId="19" fillId="3" borderId="3" xfId="0" applyFont="1" applyFill="1" applyBorder="1" applyAlignment="1" applyProtection="1">
      <alignment horizontal="center" wrapText="1"/>
    </xf>
    <xf numFmtId="0" fontId="19" fillId="3" borderId="1" xfId="0" applyFont="1" applyFill="1" applyBorder="1" applyAlignment="1" applyProtection="1">
      <alignment horizontal="center" vertical="top" wrapText="1"/>
    </xf>
    <xf numFmtId="3" fontId="19" fillId="0" borderId="3" xfId="0" applyNumberFormat="1" applyFont="1" applyBorder="1" applyAlignment="1" applyProtection="1">
      <alignment horizontal="center" wrapText="1"/>
    </xf>
    <xf numFmtId="3" fontId="20" fillId="0" borderId="0" xfId="0" applyNumberFormat="1" applyFont="1" applyBorder="1" applyProtection="1"/>
    <xf numFmtId="0" fontId="20" fillId="0" borderId="4" xfId="0" applyFont="1" applyBorder="1" applyAlignment="1" applyProtection="1">
      <alignment horizontal="justify" wrapText="1"/>
    </xf>
    <xf numFmtId="0" fontId="19" fillId="12" borderId="5" xfId="0" applyFont="1" applyFill="1" applyBorder="1" applyAlignment="1" applyProtection="1">
      <alignment horizontal="center" vertical="center" wrapText="1"/>
    </xf>
    <xf numFmtId="9" fontId="19" fillId="0" borderId="5" xfId="2" applyNumberFormat="1" applyFont="1" applyFill="1" applyBorder="1" applyAlignment="1" applyProtection="1">
      <alignment horizontal="center" vertical="center" wrapText="1"/>
    </xf>
    <xf numFmtId="0" fontId="19" fillId="3" borderId="5" xfId="0" applyFont="1" applyFill="1" applyBorder="1" applyAlignment="1" applyProtection="1">
      <alignment horizontal="left" vertical="top" wrapText="1"/>
    </xf>
    <xf numFmtId="0" fontId="19" fillId="3" borderId="6" xfId="0" applyFont="1" applyFill="1" applyBorder="1" applyAlignment="1" applyProtection="1">
      <alignment horizontal="left" vertical="top" wrapText="1"/>
    </xf>
    <xf numFmtId="0" fontId="20" fillId="0" borderId="0" xfId="0" applyFont="1" applyBorder="1" applyAlignment="1" applyProtection="1">
      <alignment horizontal="justify" wrapText="1"/>
    </xf>
    <xf numFmtId="0" fontId="20" fillId="0" borderId="0" xfId="0" applyFont="1" applyBorder="1" applyAlignment="1" applyProtection="1">
      <alignment horizontal="left" wrapText="1"/>
    </xf>
    <xf numFmtId="0" fontId="20" fillId="0" borderId="0" xfId="0" applyFont="1" applyBorder="1" applyAlignment="1" applyProtection="1">
      <alignment horizontal="left" vertical="top" wrapText="1"/>
    </xf>
    <xf numFmtId="0" fontId="20" fillId="0" borderId="0" xfId="0" applyFont="1" applyBorder="1" applyAlignment="1" applyProtection="1">
      <alignment wrapText="1"/>
    </xf>
    <xf numFmtId="0" fontId="19" fillId="12" borderId="10" xfId="0" applyFont="1" applyFill="1" applyBorder="1" applyAlignment="1" applyProtection="1">
      <alignment horizontal="center" vertical="top" wrapText="1"/>
    </xf>
    <xf numFmtId="0" fontId="19" fillId="12" borderId="11" xfId="0" applyFont="1" applyFill="1" applyBorder="1" applyAlignment="1" applyProtection="1">
      <alignment horizontal="center" wrapText="1"/>
    </xf>
    <xf numFmtId="0" fontId="19" fillId="12" borderId="12" xfId="0" applyFont="1" applyFill="1" applyBorder="1" applyAlignment="1" applyProtection="1">
      <alignment horizontal="center" vertical="center" wrapText="1"/>
    </xf>
    <xf numFmtId="0" fontId="19" fillId="0" borderId="7" xfId="0" applyFont="1" applyBorder="1" applyAlignment="1" applyProtection="1">
      <alignment horizontal="justify" wrapText="1"/>
    </xf>
    <xf numFmtId="0" fontId="19" fillId="0" borderId="8" xfId="0" applyFont="1" applyBorder="1" applyAlignment="1" applyProtection="1">
      <alignment horizontal="left" wrapText="1"/>
    </xf>
    <xf numFmtId="0" fontId="19" fillId="0" borderId="2" xfId="0" applyFont="1" applyBorder="1" applyAlignment="1" applyProtection="1">
      <alignment horizontal="justify" wrapText="1"/>
    </xf>
    <xf numFmtId="0" fontId="19" fillId="0" borderId="1" xfId="0" applyFont="1" applyBorder="1" applyAlignment="1" applyProtection="1">
      <alignment horizontal="left" wrapText="1"/>
    </xf>
    <xf numFmtId="166" fontId="19" fillId="0" borderId="3" xfId="0" applyNumberFormat="1" applyFont="1" applyBorder="1" applyAlignment="1" applyProtection="1"/>
    <xf numFmtId="9" fontId="20" fillId="5" borderId="0" xfId="0" applyNumberFormat="1" applyFont="1" applyFill="1" applyBorder="1" applyProtection="1"/>
    <xf numFmtId="0" fontId="19" fillId="0" borderId="4" xfId="0" applyFont="1" applyBorder="1" applyAlignment="1" applyProtection="1">
      <alignment horizontal="justify" wrapText="1"/>
    </xf>
    <xf numFmtId="0" fontId="19" fillId="12" borderId="5" xfId="0" applyFont="1" applyFill="1" applyBorder="1" applyAlignment="1" applyProtection="1">
      <alignment horizontal="left" wrapText="1"/>
    </xf>
    <xf numFmtId="166" fontId="19" fillId="12" borderId="6" xfId="0" applyNumberFormat="1" applyFont="1" applyFill="1" applyBorder="1" applyProtection="1"/>
    <xf numFmtId="0" fontId="10" fillId="0" borderId="14" xfId="0" applyFont="1" applyFill="1" applyBorder="1" applyAlignment="1" applyProtection="1">
      <alignment horizontal="left" wrapText="1"/>
    </xf>
    <xf numFmtId="0" fontId="19" fillId="12" borderId="29" xfId="0" applyFont="1" applyFill="1" applyBorder="1" applyAlignment="1" applyProtection="1">
      <alignment vertical="center"/>
    </xf>
    <xf numFmtId="0" fontId="19" fillId="12" borderId="29" xfId="0" applyFont="1" applyFill="1" applyBorder="1" applyAlignment="1" applyProtection="1">
      <alignment horizontal="right" vertical="center"/>
    </xf>
    <xf numFmtId="0" fontId="38" fillId="0" borderId="8" xfId="0" applyFont="1" applyBorder="1" applyAlignment="1" applyProtection="1">
      <alignment vertical="center"/>
    </xf>
    <xf numFmtId="3" fontId="19" fillId="5" borderId="8" xfId="0" applyNumberFormat="1" applyFont="1" applyFill="1" applyBorder="1" applyProtection="1"/>
    <xf numFmtId="0" fontId="38" fillId="0" borderId="1" xfId="0" applyFont="1" applyBorder="1" applyAlignment="1" applyProtection="1">
      <alignment vertical="center"/>
    </xf>
    <xf numFmtId="3" fontId="19" fillId="5" borderId="1" xfId="0" applyNumberFormat="1" applyFont="1" applyFill="1" applyBorder="1" applyProtection="1"/>
    <xf numFmtId="0" fontId="19" fillId="12" borderId="29" xfId="0" applyFont="1" applyFill="1" applyBorder="1" applyAlignment="1" applyProtection="1">
      <alignment horizontal="center"/>
    </xf>
    <xf numFmtId="0" fontId="19" fillId="0" borderId="8" xfId="0" applyFont="1" applyBorder="1" applyProtection="1"/>
    <xf numFmtId="167" fontId="19" fillId="0" borderId="8" xfId="0" applyNumberFormat="1" applyFont="1" applyBorder="1" applyProtection="1"/>
    <xf numFmtId="167" fontId="19" fillId="0" borderId="1" xfId="0" applyNumberFormat="1" applyFont="1" applyBorder="1" applyProtection="1"/>
    <xf numFmtId="0" fontId="19" fillId="2" borderId="1" xfId="0" applyFont="1" applyFill="1" applyBorder="1" applyProtection="1"/>
    <xf numFmtId="167" fontId="19" fillId="2" borderId="1" xfId="0" applyNumberFormat="1" applyFont="1" applyFill="1" applyBorder="1" applyProtection="1"/>
    <xf numFmtId="167" fontId="20" fillId="2" borderId="1" xfId="1" applyNumberFormat="1" applyFont="1" applyFill="1" applyBorder="1" applyProtection="1"/>
    <xf numFmtId="167" fontId="0" fillId="0" borderId="0" xfId="0" applyNumberFormat="1" applyProtection="1"/>
    <xf numFmtId="3" fontId="0" fillId="0" borderId="0" xfId="0" applyNumberFormat="1" applyProtection="1"/>
    <xf numFmtId="164" fontId="0" fillId="0" borderId="0" xfId="0" applyNumberFormat="1" applyProtection="1"/>
    <xf numFmtId="3" fontId="37" fillId="14" borderId="8" xfId="0" applyNumberFormat="1" applyFont="1" applyFill="1" applyBorder="1" applyAlignment="1" applyProtection="1">
      <alignment vertical="center"/>
      <protection locked="0"/>
    </xf>
    <xf numFmtId="3" fontId="37" fillId="14" borderId="1" xfId="0" applyNumberFormat="1" applyFont="1" applyFill="1" applyBorder="1" applyAlignment="1" applyProtection="1">
      <alignment vertical="center"/>
      <protection locked="0"/>
    </xf>
    <xf numFmtId="167" fontId="20" fillId="14" borderId="8" xfId="1" applyNumberFormat="1" applyFont="1" applyFill="1" applyBorder="1" applyProtection="1">
      <protection locked="0"/>
    </xf>
    <xf numFmtId="167" fontId="20" fillId="14" borderId="1" xfId="1" applyNumberFormat="1" applyFont="1" applyFill="1" applyBorder="1" applyProtection="1">
      <protection locked="0"/>
    </xf>
    <xf numFmtId="0" fontId="14" fillId="0" borderId="0" xfId="0" applyFont="1" applyBorder="1" applyProtection="1"/>
    <xf numFmtId="0" fontId="20" fillId="4" borderId="0" xfId="0" applyFont="1" applyFill="1" applyBorder="1" applyProtection="1"/>
    <xf numFmtId="0" fontId="0" fillId="0" borderId="0" xfId="0" applyFill="1" applyBorder="1" applyAlignment="1" applyProtection="1">
      <alignment horizontal="right"/>
    </xf>
    <xf numFmtId="0" fontId="18" fillId="12" borderId="1" xfId="0" applyFont="1" applyFill="1" applyBorder="1" applyProtection="1"/>
    <xf numFmtId="3" fontId="18" fillId="12" borderId="1" xfId="0" applyNumberFormat="1" applyFont="1" applyFill="1" applyBorder="1" applyProtection="1"/>
    <xf numFmtId="0" fontId="18" fillId="0" borderId="0" xfId="0" applyFont="1" applyProtection="1"/>
    <xf numFmtId="0" fontId="18" fillId="0" borderId="1" xfId="0" applyFont="1" applyFill="1" applyBorder="1" applyProtection="1"/>
    <xf numFmtId="0" fontId="34" fillId="0" borderId="1" xfId="0" applyFont="1" applyFill="1" applyBorder="1" applyProtection="1"/>
    <xf numFmtId="3" fontId="34" fillId="0" borderId="1" xfId="0" applyNumberFormat="1" applyFont="1" applyFill="1" applyBorder="1" applyAlignment="1" applyProtection="1">
      <alignment horizontal="right"/>
    </xf>
    <xf numFmtId="0" fontId="34" fillId="0" borderId="0" xfId="0" applyFont="1" applyProtection="1"/>
    <xf numFmtId="0" fontId="34" fillId="5" borderId="0" xfId="0" applyFont="1" applyFill="1" applyBorder="1" applyProtection="1"/>
    <xf numFmtId="0" fontId="34" fillId="0" borderId="0" xfId="0" applyFont="1" applyFill="1" applyBorder="1" applyProtection="1"/>
    <xf numFmtId="0" fontId="17" fillId="0" borderId="0" xfId="0" applyFont="1" applyFill="1" applyBorder="1" applyProtection="1"/>
    <xf numFmtId="3" fontId="34" fillId="0" borderId="0" xfId="0" applyNumberFormat="1" applyFont="1" applyFill="1" applyBorder="1" applyAlignment="1" applyProtection="1">
      <alignment horizontal="right"/>
    </xf>
    <xf numFmtId="4" fontId="19" fillId="12" borderId="1" xfId="0" applyNumberFormat="1" applyFont="1" applyFill="1" applyBorder="1" applyAlignment="1" applyProtection="1">
      <alignment horizontal="center" vertical="center" wrapText="1"/>
    </xf>
    <xf numFmtId="0" fontId="34" fillId="5" borderId="0" xfId="0" applyFont="1" applyFill="1" applyBorder="1" applyAlignment="1" applyProtection="1">
      <alignment horizontal="center"/>
    </xf>
    <xf numFmtId="0" fontId="34" fillId="0" borderId="0" xfId="0" applyFont="1" applyFill="1" applyBorder="1" applyAlignment="1" applyProtection="1">
      <alignment horizontal="center"/>
    </xf>
    <xf numFmtId="0" fontId="19" fillId="0" borderId="1" xfId="0" applyFont="1" applyFill="1" applyBorder="1" applyAlignment="1" applyProtection="1">
      <alignment horizontal="left" vertical="center" wrapText="1"/>
    </xf>
    <xf numFmtId="4" fontId="19" fillId="8" borderId="1" xfId="0" applyNumberFormat="1" applyFont="1" applyFill="1" applyBorder="1" applyAlignment="1" applyProtection="1">
      <alignment horizontal="center" vertical="center" wrapText="1"/>
    </xf>
    <xf numFmtId="3" fontId="19" fillId="12" borderId="1" xfId="0" applyNumberFormat="1" applyFont="1" applyFill="1" applyBorder="1" applyAlignment="1" applyProtection="1">
      <alignment horizontal="left" vertical="center" wrapText="1"/>
    </xf>
    <xf numFmtId="4" fontId="40" fillId="12" borderId="1" xfId="0" applyNumberFormat="1" applyFont="1" applyFill="1" applyBorder="1" applyAlignment="1" applyProtection="1">
      <alignment horizontal="center" vertical="center" wrapText="1"/>
    </xf>
    <xf numFmtId="0" fontId="17" fillId="5" borderId="0" xfId="0" applyFont="1" applyFill="1" applyBorder="1" applyProtection="1"/>
    <xf numFmtId="0" fontId="34" fillId="4" borderId="0" xfId="0" applyFont="1" applyFill="1" applyBorder="1" applyProtection="1"/>
    <xf numFmtId="3" fontId="19" fillId="5" borderId="1" xfId="0" applyNumberFormat="1" applyFont="1" applyFill="1" applyBorder="1" applyAlignment="1" applyProtection="1">
      <alignment horizontal="left" vertical="center" wrapText="1"/>
    </xf>
    <xf numFmtId="0" fontId="34" fillId="5" borderId="0" xfId="0" applyFont="1" applyFill="1" applyProtection="1"/>
    <xf numFmtId="0" fontId="19" fillId="5" borderId="1" xfId="0" applyFont="1" applyFill="1" applyBorder="1" applyAlignment="1" applyProtection="1">
      <alignment horizontal="left" vertical="center" wrapText="1"/>
    </xf>
    <xf numFmtId="3" fontId="19" fillId="5" borderId="1" xfId="0" applyNumberFormat="1" applyFont="1" applyFill="1" applyBorder="1" applyAlignment="1" applyProtection="1">
      <alignment horizontal="justify" vertical="center"/>
    </xf>
    <xf numFmtId="0" fontId="19" fillId="2" borderId="1" xfId="0" applyFont="1" applyFill="1" applyBorder="1" applyAlignment="1" applyProtection="1">
      <alignment horizontal="left" vertical="center" wrapText="1"/>
    </xf>
    <xf numFmtId="4" fontId="19" fillId="2" borderId="1" xfId="0" applyNumberFormat="1" applyFont="1" applyFill="1" applyBorder="1" applyAlignment="1" applyProtection="1">
      <alignment horizontal="center" vertical="center" wrapText="1"/>
    </xf>
    <xf numFmtId="0" fontId="34" fillId="2" borderId="0" xfId="0" applyFont="1" applyFill="1" applyBorder="1" applyProtection="1"/>
    <xf numFmtId="4" fontId="19" fillId="0" borderId="1" xfId="0" applyNumberFormat="1" applyFont="1" applyFill="1" applyBorder="1" applyAlignment="1" applyProtection="1">
      <alignment horizontal="center" vertical="center"/>
    </xf>
    <xf numFmtId="0" fontId="34" fillId="0" borderId="0" xfId="0" applyFont="1" applyFill="1" applyBorder="1" applyAlignment="1" applyProtection="1">
      <alignment horizontal="right"/>
    </xf>
    <xf numFmtId="0" fontId="34" fillId="0" borderId="0" xfId="0" applyFont="1" applyFill="1" applyBorder="1" applyAlignment="1" applyProtection="1">
      <alignment horizontal="left"/>
    </xf>
    <xf numFmtId="0" fontId="18" fillId="0" borderId="0" xfId="0" applyFont="1" applyFill="1" applyBorder="1" applyProtection="1"/>
    <xf numFmtId="1" fontId="34" fillId="0" borderId="1" xfId="0" applyNumberFormat="1" applyFont="1" applyFill="1" applyBorder="1" applyProtection="1"/>
    <xf numFmtId="3" fontId="18" fillId="12" borderId="1" xfId="0" applyNumberFormat="1" applyFont="1" applyFill="1" applyBorder="1" applyAlignment="1" applyProtection="1">
      <alignment horizontal="right"/>
    </xf>
    <xf numFmtId="3" fontId="19" fillId="14" borderId="13" xfId="0" applyNumberFormat="1" applyFont="1" applyFill="1" applyBorder="1" applyAlignment="1" applyProtection="1">
      <protection locked="0"/>
    </xf>
    <xf numFmtId="3" fontId="1" fillId="15" borderId="1" xfId="0" applyNumberFormat="1" applyFont="1" applyFill="1" applyBorder="1" applyAlignment="1" applyProtection="1">
      <alignment horizontal="center"/>
      <protection locked="0"/>
    </xf>
    <xf numFmtId="0" fontId="1" fillId="12" borderId="1" xfId="0" applyFont="1" applyFill="1" applyBorder="1" applyAlignment="1" applyProtection="1">
      <alignment horizontal="center" wrapText="1"/>
    </xf>
    <xf numFmtId="0" fontId="1" fillId="12" borderId="1" xfId="0" applyFont="1" applyFill="1" applyBorder="1" applyAlignment="1" applyProtection="1">
      <alignment horizontal="center" vertical="center" wrapText="1" readingOrder="1"/>
    </xf>
    <xf numFmtId="0" fontId="8" fillId="0" borderId="1" xfId="0" applyFont="1" applyBorder="1" applyAlignment="1" applyProtection="1">
      <alignment horizontal="left" vertical="center"/>
    </xf>
    <xf numFmtId="0" fontId="0" fillId="0" borderId="1" xfId="0" applyBorder="1" applyAlignment="1" applyProtection="1">
      <alignment horizontal="left" vertical="center"/>
    </xf>
    <xf numFmtId="0" fontId="0" fillId="0" borderId="1" xfId="0" applyBorder="1" applyAlignment="1" applyProtection="1">
      <alignment horizontal="left"/>
    </xf>
    <xf numFmtId="0" fontId="0" fillId="0" borderId="1" xfId="0" applyBorder="1" applyAlignment="1" applyProtection="1">
      <alignment horizontal="left" wrapText="1"/>
    </xf>
    <xf numFmtId="0" fontId="8" fillId="0" borderId="1" xfId="0" applyFont="1" applyBorder="1" applyAlignment="1" applyProtection="1">
      <alignment horizontal="left" wrapText="1"/>
    </xf>
    <xf numFmtId="0" fontId="1" fillId="0" borderId="1" xfId="0" applyFont="1" applyBorder="1" applyAlignment="1" applyProtection="1">
      <alignment horizontal="left" wrapText="1"/>
    </xf>
    <xf numFmtId="167" fontId="20" fillId="5" borderId="1" xfId="1" applyNumberFormat="1" applyFont="1" applyFill="1" applyBorder="1" applyAlignment="1" applyProtection="1">
      <alignment horizontal="right" vertical="center"/>
      <protection locked="0"/>
    </xf>
    <xf numFmtId="3" fontId="20" fillId="5" borderId="1" xfId="0" applyNumberFormat="1" applyFont="1" applyFill="1" applyBorder="1" applyAlignment="1" applyProtection="1">
      <alignment horizontal="right" vertical="center"/>
      <protection locked="0"/>
    </xf>
    <xf numFmtId="0" fontId="29" fillId="16" borderId="33" xfId="0" applyFont="1" applyFill="1" applyBorder="1" applyAlignment="1"/>
    <xf numFmtId="0" fontId="29" fillId="16" borderId="0" xfId="0" applyFont="1" applyFill="1" applyBorder="1" applyAlignment="1"/>
    <xf numFmtId="0" fontId="29" fillId="16" borderId="34" xfId="0" applyFont="1" applyFill="1" applyBorder="1" applyAlignment="1"/>
    <xf numFmtId="0" fontId="29" fillId="16" borderId="35" xfId="0" applyFont="1" applyFill="1" applyBorder="1" applyAlignment="1">
      <alignment vertical="center" wrapText="1"/>
    </xf>
    <xf numFmtId="0" fontId="29" fillId="16" borderId="28" xfId="0" applyFont="1" applyFill="1" applyBorder="1" applyAlignment="1">
      <alignment vertical="center" wrapText="1"/>
    </xf>
    <xf numFmtId="0" fontId="29" fillId="16" borderId="36" xfId="0" applyFont="1" applyFill="1" applyBorder="1" applyAlignment="1">
      <alignment vertical="center" wrapText="1"/>
    </xf>
    <xf numFmtId="0" fontId="29" fillId="16" borderId="30" xfId="0" applyFont="1" applyFill="1" applyBorder="1" applyAlignment="1">
      <alignment horizontal="center"/>
    </xf>
    <xf numFmtId="0" fontId="29" fillId="16" borderId="31" xfId="0" applyFont="1" applyFill="1" applyBorder="1" applyAlignment="1">
      <alignment horizontal="center"/>
    </xf>
    <xf numFmtId="0" fontId="29" fillId="16" borderId="32" xfId="0" applyFont="1" applyFill="1" applyBorder="1" applyAlignment="1">
      <alignment horizontal="center"/>
    </xf>
    <xf numFmtId="0" fontId="48" fillId="0" borderId="1" xfId="0" applyFont="1" applyBorder="1" applyAlignment="1">
      <alignment horizontal="left" vertical="center"/>
    </xf>
    <xf numFmtId="0" fontId="48" fillId="0" borderId="0" xfId="0" applyFont="1" applyBorder="1" applyAlignment="1">
      <alignment horizontal="left" vertical="center"/>
    </xf>
    <xf numFmtId="0" fontId="48" fillId="5" borderId="0" xfId="4" applyFont="1" applyFill="1" applyBorder="1" applyAlignment="1">
      <alignment vertical="center" wrapText="1"/>
    </xf>
    <xf numFmtId="0" fontId="48" fillId="0" borderId="1" xfId="4" applyFont="1" applyFill="1" applyBorder="1" applyAlignment="1">
      <alignment vertical="center" wrapText="1"/>
    </xf>
    <xf numFmtId="0" fontId="48" fillId="15" borderId="1" xfId="4" applyFont="1" applyFill="1" applyBorder="1" applyAlignment="1">
      <alignment vertical="center" wrapText="1"/>
    </xf>
    <xf numFmtId="0" fontId="27" fillId="15" borderId="8" xfId="0" applyFont="1" applyFill="1" applyBorder="1" applyAlignment="1" applyProtection="1">
      <alignment horizontal="center"/>
      <protection locked="0"/>
    </xf>
    <xf numFmtId="0" fontId="27" fillId="15" borderId="1" xfId="0" applyFont="1" applyFill="1" applyBorder="1" applyAlignment="1" applyProtection="1">
      <alignment horizontal="center"/>
      <protection locked="0"/>
    </xf>
    <xf numFmtId="0" fontId="46" fillId="17" borderId="1" xfId="0" applyFont="1" applyFill="1" applyBorder="1" applyAlignment="1" applyProtection="1">
      <alignment horizontal="center" wrapText="1"/>
    </xf>
    <xf numFmtId="0" fontId="46" fillId="17" borderId="1" xfId="0" applyFont="1" applyFill="1" applyBorder="1" applyAlignment="1" applyProtection="1">
      <alignment horizontal="center"/>
    </xf>
    <xf numFmtId="0" fontId="50" fillId="0" borderId="1" xfId="3" quotePrefix="1" applyFont="1" applyBorder="1" applyProtection="1"/>
    <xf numFmtId="0" fontId="26" fillId="0" borderId="1" xfId="0" applyFont="1" applyBorder="1" applyProtection="1"/>
    <xf numFmtId="0" fontId="26" fillId="0" borderId="1" xfId="0" applyFont="1" applyBorder="1" applyAlignment="1" applyProtection="1">
      <alignment horizontal="left" wrapText="1"/>
    </xf>
    <xf numFmtId="0" fontId="50" fillId="0" borderId="1" xfId="3" applyFont="1" applyBorder="1" applyProtection="1"/>
    <xf numFmtId="0" fontId="26" fillId="0" borderId="1" xfId="0" applyFont="1" applyBorder="1" applyAlignment="1" applyProtection="1">
      <alignment horizontal="left"/>
    </xf>
    <xf numFmtId="0" fontId="26" fillId="0" borderId="1" xfId="0" applyFont="1" applyBorder="1" applyAlignment="1">
      <alignment wrapText="1"/>
    </xf>
    <xf numFmtId="0" fontId="0" fillId="5" borderId="1" xfId="0" applyFill="1" applyBorder="1" applyAlignment="1" applyProtection="1">
      <alignment horizontal="center"/>
    </xf>
    <xf numFmtId="0" fontId="9" fillId="5" borderId="1" xfId="0" applyFont="1" applyFill="1" applyBorder="1" applyAlignment="1" applyProtection="1">
      <alignment horizontal="center"/>
    </xf>
    <xf numFmtId="0" fontId="0" fillId="5" borderId="1" xfId="0" applyFill="1" applyBorder="1" applyProtection="1"/>
    <xf numFmtId="0" fontId="30" fillId="5" borderId="1" xfId="0" applyFont="1" applyFill="1" applyBorder="1" applyAlignment="1" applyProtection="1">
      <alignment horizontal="center" wrapText="1"/>
    </xf>
    <xf numFmtId="0" fontId="1" fillId="15" borderId="1" xfId="0" applyFont="1" applyFill="1" applyBorder="1" applyAlignment="1" applyProtection="1">
      <alignment horizontal="center"/>
      <protection locked="0"/>
    </xf>
    <xf numFmtId="3" fontId="26" fillId="15" borderId="23" xfId="0" applyNumberFormat="1" applyFont="1" applyFill="1" applyBorder="1" applyAlignment="1" applyProtection="1">
      <alignment horizontal="center"/>
      <protection locked="0"/>
    </xf>
    <xf numFmtId="0" fontId="1" fillId="12" borderId="1" xfId="0" applyFont="1" applyFill="1" applyBorder="1" applyAlignment="1" applyProtection="1">
      <alignment horizontal="center"/>
    </xf>
    <xf numFmtId="0" fontId="1" fillId="15" borderId="1" xfId="0" applyFont="1" applyFill="1" applyBorder="1" applyAlignment="1" applyProtection="1">
      <alignment horizontal="center" wrapText="1"/>
      <protection locked="0"/>
    </xf>
    <xf numFmtId="3" fontId="26" fillId="15" borderId="1" xfId="0" applyNumberFormat="1" applyFont="1" applyFill="1" applyBorder="1" applyAlignment="1" applyProtection="1">
      <alignment horizontal="center" wrapText="1"/>
      <protection locked="0"/>
    </xf>
    <xf numFmtId="0" fontId="26" fillId="15" borderId="1" xfId="0" applyFont="1" applyFill="1" applyBorder="1" applyAlignment="1" applyProtection="1">
      <alignment horizontal="center"/>
      <protection locked="0"/>
    </xf>
    <xf numFmtId="4" fontId="26" fillId="15" borderId="1" xfId="0" applyNumberFormat="1" applyFont="1" applyFill="1" applyBorder="1" applyAlignment="1" applyProtection="1">
      <alignment horizontal="center"/>
      <protection locked="0"/>
    </xf>
    <xf numFmtId="0" fontId="0" fillId="10" borderId="1" xfId="0" applyFill="1" applyBorder="1" applyAlignment="1" applyProtection="1">
      <alignment horizontal="center"/>
      <protection locked="0"/>
    </xf>
    <xf numFmtId="0" fontId="18" fillId="10" borderId="18" xfId="0" applyFont="1" applyFill="1" applyBorder="1" applyAlignment="1" applyProtection="1">
      <alignment horizontal="left" vertical="center"/>
    </xf>
    <xf numFmtId="0" fontId="18" fillId="10" borderId="25" xfId="0" applyFont="1" applyFill="1" applyBorder="1" applyAlignment="1" applyProtection="1">
      <alignment horizontal="left" vertical="center"/>
    </xf>
    <xf numFmtId="3" fontId="20" fillId="0" borderId="0" xfId="0" applyNumberFormat="1" applyFont="1" applyBorder="1" applyAlignment="1" applyProtection="1">
      <alignment horizontal="right" vertical="center"/>
    </xf>
    <xf numFmtId="3" fontId="20" fillId="5" borderId="0" xfId="0" applyNumberFormat="1" applyFont="1" applyFill="1" applyBorder="1" applyAlignment="1" applyProtection="1">
      <alignment horizontal="right" vertical="center"/>
    </xf>
    <xf numFmtId="3" fontId="19" fillId="0" borderId="0" xfId="0" applyNumberFormat="1" applyFont="1" applyFill="1" applyBorder="1" applyAlignment="1" applyProtection="1">
      <alignment horizontal="center" vertical="center" wrapText="1"/>
    </xf>
    <xf numFmtId="3" fontId="20" fillId="0" borderId="0" xfId="0" applyNumberFormat="1" applyFont="1" applyFill="1" applyBorder="1" applyAlignment="1" applyProtection="1">
      <alignment horizontal="right" vertical="center"/>
      <protection locked="0"/>
    </xf>
    <xf numFmtId="3" fontId="20" fillId="0" borderId="1" xfId="0" applyNumberFormat="1" applyFont="1" applyFill="1" applyBorder="1" applyAlignment="1" applyProtection="1">
      <alignment horizontal="center" vertical="center"/>
    </xf>
    <xf numFmtId="10" fontId="19" fillId="12" borderId="29" xfId="2" applyNumberFormat="1" applyFont="1" applyFill="1" applyBorder="1" applyAlignment="1" applyProtection="1">
      <alignment horizontal="right"/>
    </xf>
    <xf numFmtId="9" fontId="19" fillId="0" borderId="3" xfId="0" applyNumberFormat="1" applyFont="1" applyBorder="1" applyAlignment="1" applyProtection="1">
      <alignment horizontal="right" wrapText="1"/>
    </xf>
    <xf numFmtId="0" fontId="54" fillId="0" borderId="0" xfId="0" applyFont="1" applyProtection="1"/>
    <xf numFmtId="9" fontId="42" fillId="10" borderId="28" xfId="0" applyNumberFormat="1" applyFont="1" applyFill="1" applyBorder="1" applyAlignment="1" applyProtection="1">
      <alignment horizontal="center"/>
    </xf>
    <xf numFmtId="0" fontId="18" fillId="0" borderId="1" xfId="0" applyFont="1" applyFill="1" applyBorder="1" applyAlignment="1" applyProtection="1">
      <alignment vertical="top" wrapText="1"/>
    </xf>
    <xf numFmtId="3" fontId="28" fillId="0" borderId="1" xfId="0" applyNumberFormat="1" applyFont="1" applyFill="1" applyBorder="1" applyAlignment="1" applyProtection="1">
      <alignment horizontal="right"/>
    </xf>
    <xf numFmtId="3" fontId="34" fillId="14" borderId="1" xfId="0" applyNumberFormat="1" applyFont="1" applyFill="1" applyBorder="1" applyAlignment="1" applyProtection="1">
      <alignment horizontal="right"/>
    </xf>
    <xf numFmtId="3" fontId="20" fillId="0" borderId="0" xfId="0" applyNumberFormat="1" applyFont="1" applyFill="1" applyBorder="1" applyAlignment="1" applyProtection="1">
      <alignment horizontal="justify" vertical="center"/>
    </xf>
    <xf numFmtId="0" fontId="36" fillId="10" borderId="61" xfId="0" applyFont="1" applyFill="1" applyBorder="1" applyAlignment="1" applyProtection="1">
      <alignment horizontal="left"/>
    </xf>
    <xf numFmtId="0" fontId="21" fillId="10" borderId="62" xfId="0" applyFont="1" applyFill="1" applyBorder="1" applyAlignment="1">
      <alignment horizontal="justify" vertical="center"/>
    </xf>
    <xf numFmtId="0" fontId="55" fillId="10" borderId="63" xfId="0" applyFont="1" applyFill="1" applyBorder="1" applyAlignment="1">
      <alignment vertical="top" wrapText="1"/>
    </xf>
    <xf numFmtId="9" fontId="42" fillId="10" borderId="64" xfId="0" applyNumberFormat="1" applyFont="1" applyFill="1" applyBorder="1" applyAlignment="1" applyProtection="1">
      <alignment horizontal="center" vertical="center"/>
    </xf>
    <xf numFmtId="9" fontId="42" fillId="10" borderId="65" xfId="0" applyNumberFormat="1" applyFont="1" applyFill="1" applyBorder="1" applyAlignment="1" applyProtection="1">
      <alignment horizontal="center" vertical="center" wrapText="1"/>
    </xf>
    <xf numFmtId="167" fontId="17" fillId="0" borderId="0" xfId="0" applyNumberFormat="1" applyFont="1" applyProtection="1"/>
    <xf numFmtId="0" fontId="29" fillId="16" borderId="33" xfId="0" applyFont="1" applyFill="1" applyBorder="1" applyAlignment="1">
      <alignment horizontal="center" vertical="center" wrapText="1"/>
    </xf>
    <xf numFmtId="0" fontId="29" fillId="16" borderId="0" xfId="0" applyFont="1" applyFill="1" applyBorder="1" applyAlignment="1">
      <alignment horizontal="center" vertical="center" wrapText="1"/>
    </xf>
    <xf numFmtId="0" fontId="29" fillId="16" borderId="34" xfId="0" applyFont="1" applyFill="1" applyBorder="1" applyAlignment="1">
      <alignment horizontal="center" vertical="center" wrapText="1"/>
    </xf>
    <xf numFmtId="0" fontId="49" fillId="15" borderId="31" xfId="0" applyFont="1" applyFill="1" applyBorder="1" applyAlignment="1" applyProtection="1">
      <alignment horizontal="center"/>
      <protection locked="0"/>
    </xf>
    <xf numFmtId="0" fontId="49" fillId="15" borderId="0" xfId="0" applyFont="1" applyFill="1" applyAlignment="1" applyProtection="1">
      <alignment horizontal="center"/>
      <protection locked="0"/>
    </xf>
    <xf numFmtId="0" fontId="51" fillId="16" borderId="1" xfId="4" applyFont="1" applyFill="1" applyBorder="1" applyAlignment="1">
      <alignment horizontal="center" vertical="center" wrapText="1"/>
    </xf>
    <xf numFmtId="0" fontId="35" fillId="10" borderId="49" xfId="0" applyFont="1" applyFill="1" applyBorder="1" applyAlignment="1" applyProtection="1">
      <alignment horizontal="left" wrapText="1"/>
    </xf>
    <xf numFmtId="0" fontId="35" fillId="10" borderId="40" xfId="0" applyFont="1" applyFill="1" applyBorder="1" applyAlignment="1" applyProtection="1">
      <alignment horizontal="left" wrapText="1"/>
    </xf>
    <xf numFmtId="0" fontId="35" fillId="10" borderId="41" xfId="0" applyFont="1" applyFill="1" applyBorder="1" applyAlignment="1" applyProtection="1">
      <alignment horizontal="left" wrapText="1"/>
    </xf>
    <xf numFmtId="0" fontId="14" fillId="10" borderId="49" xfId="0" applyFont="1" applyFill="1" applyBorder="1" applyAlignment="1" applyProtection="1">
      <alignment horizontal="left" vertical="center" wrapText="1"/>
    </xf>
    <xf numFmtId="0" fontId="14" fillId="10" borderId="40" xfId="0" applyFont="1" applyFill="1" applyBorder="1" applyAlignment="1" applyProtection="1">
      <alignment horizontal="left" vertical="center" wrapText="1"/>
    </xf>
    <xf numFmtId="0" fontId="14" fillId="10" borderId="41" xfId="0" applyFont="1" applyFill="1" applyBorder="1" applyAlignment="1" applyProtection="1">
      <alignment horizontal="left" vertical="center" wrapText="1"/>
    </xf>
    <xf numFmtId="2" fontId="22" fillId="0" borderId="21" xfId="0" applyNumberFormat="1" applyFont="1" applyBorder="1" applyAlignment="1" applyProtection="1">
      <alignment horizontal="left" wrapText="1"/>
    </xf>
    <xf numFmtId="2" fontId="22" fillId="0" borderId="26" xfId="0" applyNumberFormat="1" applyFont="1" applyBorder="1" applyAlignment="1" applyProtection="1">
      <alignment horizontal="left" wrapText="1"/>
    </xf>
    <xf numFmtId="2" fontId="22" fillId="0" borderId="19" xfId="0" applyNumberFormat="1" applyFont="1" applyBorder="1" applyAlignment="1" applyProtection="1">
      <alignment horizontal="left" wrapText="1"/>
    </xf>
    <xf numFmtId="0" fontId="11" fillId="12" borderId="49" xfId="0" applyFont="1" applyFill="1" applyBorder="1" applyAlignment="1" applyProtection="1">
      <alignment horizontal="center" vertical="center"/>
    </xf>
    <xf numFmtId="0" fontId="11" fillId="12" borderId="40" xfId="0" applyFont="1" applyFill="1" applyBorder="1" applyAlignment="1" applyProtection="1">
      <alignment horizontal="center" vertical="center"/>
    </xf>
    <xf numFmtId="0" fontId="11" fillId="12" borderId="41" xfId="0" applyFont="1" applyFill="1" applyBorder="1" applyAlignment="1" applyProtection="1">
      <alignment horizontal="center" vertical="center"/>
    </xf>
    <xf numFmtId="0" fontId="36" fillId="5" borderId="51" xfId="0" applyFont="1" applyFill="1" applyBorder="1" applyAlignment="1" applyProtection="1">
      <alignment horizontal="center"/>
    </xf>
    <xf numFmtId="0" fontId="36" fillId="5" borderId="14" xfId="0" applyFont="1" applyFill="1" applyBorder="1" applyAlignment="1" applyProtection="1">
      <alignment horizontal="center"/>
    </xf>
    <xf numFmtId="0" fontId="36" fillId="5" borderId="22" xfId="0" applyFont="1" applyFill="1" applyBorder="1" applyAlignment="1" applyProtection="1">
      <alignment horizontal="center"/>
    </xf>
    <xf numFmtId="2" fontId="22" fillId="0" borderId="23" xfId="0" applyNumberFormat="1" applyFont="1" applyBorder="1" applyAlignment="1" applyProtection="1">
      <alignment horizontal="left" wrapText="1"/>
    </xf>
    <xf numFmtId="2" fontId="22" fillId="0" borderId="14" xfId="0" applyNumberFormat="1" applyFont="1" applyBorder="1" applyAlignment="1" applyProtection="1">
      <alignment horizontal="left" wrapText="1"/>
    </xf>
    <xf numFmtId="2" fontId="22" fillId="0" borderId="22" xfId="0" applyNumberFormat="1" applyFont="1" applyBorder="1" applyAlignment="1" applyProtection="1">
      <alignment horizontal="left" wrapText="1"/>
    </xf>
    <xf numFmtId="0" fontId="35" fillId="13" borderId="49" xfId="0" applyFont="1" applyFill="1" applyBorder="1" applyAlignment="1" applyProtection="1">
      <alignment horizontal="left" vertical="center" wrapText="1"/>
    </xf>
    <xf numFmtId="0" fontId="35" fillId="13" borderId="40" xfId="0" applyFont="1" applyFill="1" applyBorder="1" applyAlignment="1" applyProtection="1">
      <alignment horizontal="left" vertical="center" wrapText="1"/>
    </xf>
    <xf numFmtId="0" fontId="35" fillId="13" borderId="41" xfId="0" applyFont="1" applyFill="1" applyBorder="1" applyAlignment="1" applyProtection="1">
      <alignment horizontal="left" vertical="center" wrapText="1"/>
    </xf>
    <xf numFmtId="0" fontId="36" fillId="12" borderId="44" xfId="0" applyFont="1" applyFill="1" applyBorder="1" applyAlignment="1" applyProtection="1">
      <alignment horizontal="center"/>
    </xf>
    <xf numFmtId="0" fontId="36" fillId="12" borderId="43" xfId="0" applyFont="1" applyFill="1" applyBorder="1" applyAlignment="1" applyProtection="1">
      <alignment horizontal="center"/>
    </xf>
    <xf numFmtId="0" fontId="36" fillId="12" borderId="38" xfId="0" applyFont="1" applyFill="1" applyBorder="1" applyAlignment="1" applyProtection="1">
      <alignment horizontal="center"/>
    </xf>
    <xf numFmtId="0" fontId="36" fillId="10" borderId="40" xfId="0" applyFont="1" applyFill="1" applyBorder="1" applyAlignment="1" applyProtection="1">
      <alignment horizontal="left"/>
    </xf>
    <xf numFmtId="0" fontId="36" fillId="10" borderId="41" xfId="0" applyFont="1" applyFill="1" applyBorder="1" applyAlignment="1" applyProtection="1">
      <alignment horizontal="left"/>
    </xf>
    <xf numFmtId="0" fontId="36" fillId="10" borderId="52" xfId="0" applyFont="1" applyFill="1" applyBorder="1" applyAlignment="1" applyProtection="1">
      <alignment horizontal="left" wrapText="1"/>
    </xf>
    <xf numFmtId="0" fontId="36" fillId="10" borderId="53" xfId="0" applyFont="1" applyFill="1" applyBorder="1" applyAlignment="1" applyProtection="1">
      <alignment horizontal="left" wrapText="1"/>
    </xf>
    <xf numFmtId="0" fontId="36" fillId="10" borderId="54" xfId="0" applyFont="1" applyFill="1" applyBorder="1" applyAlignment="1" applyProtection="1">
      <alignment horizontal="left" wrapText="1"/>
    </xf>
    <xf numFmtId="0" fontId="36" fillId="10" borderId="55" xfId="0" applyFont="1" applyFill="1" applyBorder="1" applyAlignment="1" applyProtection="1">
      <alignment horizontal="left" wrapText="1"/>
    </xf>
    <xf numFmtId="0" fontId="36" fillId="10" borderId="0" xfId="0" applyFont="1" applyFill="1" applyBorder="1" applyAlignment="1" applyProtection="1">
      <alignment horizontal="left" wrapText="1"/>
    </xf>
    <xf numFmtId="0" fontId="36" fillId="10" borderId="13" xfId="0" applyFont="1" applyFill="1" applyBorder="1" applyAlignment="1" applyProtection="1">
      <alignment horizontal="left" wrapText="1"/>
    </xf>
    <xf numFmtId="0" fontId="36" fillId="10" borderId="56" xfId="0" applyFont="1" applyFill="1" applyBorder="1" applyAlignment="1" applyProtection="1">
      <alignment horizontal="left" wrapText="1"/>
    </xf>
    <xf numFmtId="0" fontId="36" fillId="10" borderId="57" xfId="0" applyFont="1" applyFill="1" applyBorder="1" applyAlignment="1" applyProtection="1">
      <alignment horizontal="left" wrapText="1"/>
    </xf>
    <xf numFmtId="0" fontId="36" fillId="10" borderId="58" xfId="0" applyFont="1" applyFill="1" applyBorder="1" applyAlignment="1" applyProtection="1">
      <alignment horizontal="left" wrapText="1"/>
    </xf>
    <xf numFmtId="0" fontId="35" fillId="10" borderId="55" xfId="0" applyFont="1" applyFill="1" applyBorder="1" applyAlignment="1" applyProtection="1">
      <alignment horizontal="center" wrapText="1"/>
    </xf>
    <xf numFmtId="0" fontId="35" fillId="10" borderId="0" xfId="0" applyFont="1" applyFill="1" applyBorder="1" applyAlignment="1" applyProtection="1">
      <alignment horizontal="center" wrapText="1"/>
    </xf>
    <xf numFmtId="0" fontId="35" fillId="10" borderId="13" xfId="0" applyFont="1" applyFill="1" applyBorder="1" applyAlignment="1" applyProtection="1">
      <alignment horizontal="center" wrapText="1"/>
    </xf>
    <xf numFmtId="0" fontId="35" fillId="10" borderId="59" xfId="0" applyFont="1" applyFill="1" applyBorder="1" applyAlignment="1" applyProtection="1">
      <alignment horizontal="center" wrapText="1"/>
    </xf>
    <xf numFmtId="0" fontId="35" fillId="10" borderId="28" xfId="0" applyFont="1" applyFill="1" applyBorder="1" applyAlignment="1" applyProtection="1">
      <alignment horizontal="center" wrapText="1"/>
    </xf>
    <xf numFmtId="0" fontId="35" fillId="10" borderId="60" xfId="0" applyFont="1" applyFill="1" applyBorder="1" applyAlignment="1" applyProtection="1">
      <alignment horizontal="center" wrapText="1"/>
    </xf>
    <xf numFmtId="0" fontId="9" fillId="12" borderId="49" xfId="0" applyFont="1" applyFill="1" applyBorder="1" applyAlignment="1" applyProtection="1">
      <alignment horizontal="center" wrapText="1"/>
    </xf>
    <xf numFmtId="0" fontId="9" fillId="12" borderId="40" xfId="0" applyFont="1" applyFill="1" applyBorder="1" applyAlignment="1" applyProtection="1">
      <alignment horizontal="center" wrapText="1"/>
    </xf>
    <xf numFmtId="0" fontId="9" fillId="12" borderId="41" xfId="0" applyFont="1" applyFill="1" applyBorder="1" applyAlignment="1" applyProtection="1">
      <alignment horizontal="center" wrapText="1"/>
    </xf>
    <xf numFmtId="3" fontId="19" fillId="12" borderId="18" xfId="0" applyNumberFormat="1" applyFont="1" applyFill="1" applyBorder="1" applyAlignment="1" applyProtection="1">
      <alignment horizontal="center" vertical="center" wrapText="1"/>
    </xf>
    <xf numFmtId="3" fontId="19" fillId="12" borderId="16" xfId="0" applyNumberFormat="1" applyFont="1" applyFill="1" applyBorder="1" applyAlignment="1" applyProtection="1">
      <alignment horizontal="center" vertical="center" wrapText="1"/>
    </xf>
    <xf numFmtId="3" fontId="19" fillId="12" borderId="25" xfId="0" applyNumberFormat="1" applyFont="1" applyFill="1" applyBorder="1" applyAlignment="1" applyProtection="1">
      <alignment horizontal="center" vertical="center" wrapText="1"/>
    </xf>
    <xf numFmtId="0" fontId="36" fillId="10" borderId="30" xfId="0" applyFont="1" applyFill="1" applyBorder="1" applyAlignment="1" applyProtection="1">
      <alignment horizontal="left" vertical="center" wrapText="1"/>
    </xf>
    <xf numFmtId="0" fontId="36" fillId="10" borderId="31" xfId="0" applyFont="1" applyFill="1" applyBorder="1" applyAlignment="1" applyProtection="1">
      <alignment horizontal="left" vertical="center" wrapText="1"/>
    </xf>
    <xf numFmtId="0" fontId="36" fillId="10" borderId="32" xfId="0" applyFont="1" applyFill="1" applyBorder="1" applyAlignment="1" applyProtection="1">
      <alignment horizontal="left" vertical="center" wrapText="1"/>
    </xf>
    <xf numFmtId="0" fontId="36" fillId="10" borderId="33" xfId="0" applyFont="1" applyFill="1" applyBorder="1" applyAlignment="1" applyProtection="1">
      <alignment horizontal="left" vertical="center" wrapText="1"/>
    </xf>
    <xf numFmtId="0" fontId="36" fillId="10" borderId="0" xfId="0" applyFont="1" applyFill="1" applyBorder="1" applyAlignment="1" applyProtection="1">
      <alignment horizontal="left" vertical="center" wrapText="1"/>
    </xf>
    <xf numFmtId="0" fontId="36" fillId="10" borderId="34" xfId="0" applyFont="1" applyFill="1" applyBorder="1" applyAlignment="1" applyProtection="1">
      <alignment horizontal="left" vertical="center" wrapText="1"/>
    </xf>
    <xf numFmtId="0" fontId="36" fillId="10" borderId="35" xfId="0" applyFont="1" applyFill="1" applyBorder="1" applyAlignment="1" applyProtection="1">
      <alignment horizontal="left" vertical="center" wrapText="1"/>
    </xf>
    <xf numFmtId="0" fontId="36" fillId="10" borderId="28" xfId="0" applyFont="1" applyFill="1" applyBorder="1" applyAlignment="1" applyProtection="1">
      <alignment horizontal="left" vertical="center" wrapText="1"/>
    </xf>
    <xf numFmtId="0" fontId="36" fillId="10" borderId="36" xfId="0" applyFont="1" applyFill="1" applyBorder="1" applyAlignment="1" applyProtection="1">
      <alignment horizontal="left" vertical="center" wrapText="1"/>
    </xf>
    <xf numFmtId="166" fontId="19" fillId="0" borderId="33" xfId="0" applyNumberFormat="1" applyFont="1" applyFill="1" applyBorder="1" applyAlignment="1" applyProtection="1">
      <alignment horizontal="center"/>
    </xf>
    <xf numFmtId="166" fontId="19" fillId="0" borderId="0" xfId="0" applyNumberFormat="1" applyFont="1" applyFill="1" applyBorder="1" applyAlignment="1" applyProtection="1">
      <alignment horizontal="center"/>
    </xf>
    <xf numFmtId="10" fontId="20" fillId="0" borderId="33" xfId="0" applyNumberFormat="1" applyFont="1" applyFill="1" applyBorder="1" applyAlignment="1" applyProtection="1">
      <alignment horizontal="center"/>
    </xf>
    <xf numFmtId="10" fontId="20" fillId="0" borderId="0" xfId="0" applyNumberFormat="1" applyFont="1" applyFill="1" applyBorder="1" applyAlignment="1" applyProtection="1">
      <alignment horizontal="center"/>
    </xf>
    <xf numFmtId="0" fontId="36" fillId="6" borderId="42" xfId="0" applyFont="1" applyFill="1" applyBorder="1" applyAlignment="1" applyProtection="1">
      <alignment horizontal="center" vertical="center" wrapText="1"/>
    </xf>
    <xf numFmtId="0" fontId="36" fillId="6" borderId="27" xfId="0" applyFont="1" applyFill="1" applyBorder="1" applyAlignment="1" applyProtection="1">
      <alignment horizontal="center" vertical="center" wrapText="1"/>
    </xf>
    <xf numFmtId="0" fontId="36" fillId="6" borderId="45" xfId="0" applyFont="1" applyFill="1" applyBorder="1" applyAlignment="1" applyProtection="1">
      <alignment horizontal="center" vertical="center" wrapText="1"/>
    </xf>
    <xf numFmtId="0" fontId="9" fillId="10" borderId="39" xfId="0" applyFont="1" applyFill="1" applyBorder="1" applyAlignment="1" applyProtection="1">
      <alignment horizontal="left" wrapText="1"/>
    </xf>
    <xf numFmtId="0" fontId="9" fillId="10" borderId="40" xfId="0" applyFont="1" applyFill="1" applyBorder="1" applyAlignment="1" applyProtection="1">
      <alignment horizontal="left" wrapText="1"/>
    </xf>
    <xf numFmtId="0" fontId="9" fillId="10" borderId="41" xfId="0" applyFont="1" applyFill="1" applyBorder="1" applyAlignment="1" applyProtection="1">
      <alignment horizontal="left" wrapText="1"/>
    </xf>
    <xf numFmtId="0" fontId="2" fillId="12" borderId="47" xfId="0" applyFont="1" applyFill="1" applyBorder="1" applyAlignment="1" applyProtection="1">
      <alignment horizontal="center" vertical="center" wrapText="1"/>
    </xf>
    <xf numFmtId="0" fontId="2" fillId="12" borderId="48" xfId="0" applyFont="1" applyFill="1" applyBorder="1" applyAlignment="1" applyProtection="1">
      <alignment horizontal="center" vertical="center" wrapText="1"/>
    </xf>
    <xf numFmtId="0" fontId="2" fillId="12" borderId="30" xfId="0" applyFont="1" applyFill="1" applyBorder="1" applyAlignment="1" applyProtection="1">
      <alignment horizontal="center" vertical="center" wrapText="1"/>
    </xf>
    <xf numFmtId="0" fontId="2" fillId="12" borderId="32" xfId="0" applyFont="1" applyFill="1" applyBorder="1" applyAlignment="1" applyProtection="1">
      <alignment horizontal="center" vertical="center" wrapText="1"/>
    </xf>
    <xf numFmtId="0" fontId="2" fillId="12" borderId="35" xfId="0" applyFont="1" applyFill="1" applyBorder="1" applyAlignment="1" applyProtection="1">
      <alignment horizontal="center" vertical="center" wrapText="1"/>
    </xf>
    <xf numFmtId="0" fontId="2" fillId="12" borderId="36" xfId="0" applyFont="1" applyFill="1" applyBorder="1" applyAlignment="1" applyProtection="1">
      <alignment horizontal="center" vertical="center" wrapText="1"/>
    </xf>
    <xf numFmtId="0" fontId="19" fillId="0" borderId="1" xfId="0" applyFont="1" applyBorder="1" applyAlignment="1" applyProtection="1">
      <alignment horizontal="left" wrapText="1"/>
    </xf>
    <xf numFmtId="0" fontId="36" fillId="12" borderId="42" xfId="0" applyFont="1" applyFill="1" applyBorder="1" applyAlignment="1" applyProtection="1">
      <alignment horizontal="center" vertical="center" wrapText="1"/>
    </xf>
    <xf numFmtId="0" fontId="36" fillId="12" borderId="27" xfId="0" applyFont="1" applyFill="1" applyBorder="1" applyAlignment="1" applyProtection="1">
      <alignment horizontal="center" vertical="center" wrapText="1"/>
    </xf>
    <xf numFmtId="0" fontId="36" fillId="12" borderId="45" xfId="0" applyFont="1" applyFill="1" applyBorder="1" applyAlignment="1" applyProtection="1">
      <alignment horizontal="center" vertical="center" wrapText="1"/>
    </xf>
    <xf numFmtId="0" fontId="2" fillId="12" borderId="29" xfId="0" applyFont="1" applyFill="1" applyBorder="1" applyAlignment="1" applyProtection="1">
      <alignment horizontal="center" vertical="center" wrapText="1"/>
    </xf>
    <xf numFmtId="0" fontId="43" fillId="12" borderId="29" xfId="0" applyFont="1" applyFill="1" applyBorder="1" applyAlignment="1" applyProtection="1">
      <alignment horizontal="center" vertical="center" wrapText="1"/>
    </xf>
    <xf numFmtId="0" fontId="19" fillId="0" borderId="1" xfId="0" applyFont="1" applyBorder="1" applyAlignment="1" applyProtection="1">
      <alignment horizontal="left" vertical="center" wrapText="1"/>
    </xf>
    <xf numFmtId="0" fontId="36" fillId="12" borderId="42" xfId="0" applyFont="1" applyFill="1" applyBorder="1" applyAlignment="1" applyProtection="1">
      <alignment horizontal="left" vertical="center" wrapText="1"/>
    </xf>
    <xf numFmtId="0" fontId="36" fillId="12" borderId="27" xfId="0" applyFont="1" applyFill="1" applyBorder="1" applyAlignment="1" applyProtection="1">
      <alignment horizontal="left" vertical="center" wrapText="1"/>
    </xf>
    <xf numFmtId="0" fontId="36" fillId="12" borderId="45" xfId="0" applyFont="1" applyFill="1" applyBorder="1" applyAlignment="1" applyProtection="1">
      <alignment horizontal="left" vertical="center" wrapText="1"/>
    </xf>
    <xf numFmtId="0" fontId="21" fillId="8" borderId="33" xfId="0" applyFont="1" applyFill="1" applyBorder="1" applyAlignment="1" applyProtection="1">
      <alignment wrapText="1"/>
    </xf>
    <xf numFmtId="0" fontId="21" fillId="8" borderId="0" xfId="0" applyFont="1" applyFill="1" applyBorder="1" applyAlignment="1" applyProtection="1">
      <alignment wrapText="1"/>
    </xf>
    <xf numFmtId="0" fontId="36" fillId="12" borderId="49" xfId="0" applyFont="1" applyFill="1" applyBorder="1" applyAlignment="1" applyProtection="1">
      <alignment horizontal="center"/>
    </xf>
    <xf numFmtId="0" fontId="36" fillId="12" borderId="40" xfId="0" applyFont="1" applyFill="1" applyBorder="1" applyAlignment="1" applyProtection="1">
      <alignment horizontal="center"/>
    </xf>
    <xf numFmtId="0" fontId="36" fillId="12" borderId="41" xfId="0" applyFont="1" applyFill="1" applyBorder="1" applyAlignment="1" applyProtection="1">
      <alignment horizontal="center"/>
    </xf>
    <xf numFmtId="0" fontId="35" fillId="10" borderId="30" xfId="0" applyFont="1" applyFill="1" applyBorder="1" applyAlignment="1" applyProtection="1">
      <alignment horizontal="left" vertical="center" wrapText="1"/>
    </xf>
    <xf numFmtId="0" fontId="35" fillId="10" borderId="31" xfId="0" applyFont="1" applyFill="1" applyBorder="1" applyAlignment="1" applyProtection="1">
      <alignment horizontal="left" vertical="center" wrapText="1"/>
    </xf>
    <xf numFmtId="0" fontId="35" fillId="10" borderId="32" xfId="0" applyFont="1" applyFill="1" applyBorder="1" applyAlignment="1" applyProtection="1">
      <alignment horizontal="left" vertical="center" wrapText="1"/>
    </xf>
    <xf numFmtId="0" fontId="35" fillId="10" borderId="33" xfId="0" applyFont="1" applyFill="1" applyBorder="1" applyAlignment="1" applyProtection="1">
      <alignment horizontal="left" vertical="center" wrapText="1"/>
    </xf>
    <xf numFmtId="0" fontId="35" fillId="10" borderId="0" xfId="0" applyFont="1" applyFill="1" applyBorder="1" applyAlignment="1" applyProtection="1">
      <alignment horizontal="left" vertical="center" wrapText="1"/>
    </xf>
    <xf numFmtId="0" fontId="35" fillId="10" borderId="34" xfId="0" applyFont="1" applyFill="1" applyBorder="1" applyAlignment="1" applyProtection="1">
      <alignment horizontal="left" vertical="center" wrapText="1"/>
    </xf>
    <xf numFmtId="0" fontId="35" fillId="10" borderId="35" xfId="0" applyFont="1" applyFill="1" applyBorder="1" applyAlignment="1" applyProtection="1">
      <alignment horizontal="left" vertical="center" wrapText="1"/>
    </xf>
    <xf numFmtId="0" fontId="35" fillId="10" borderId="28" xfId="0" applyFont="1" applyFill="1" applyBorder="1" applyAlignment="1" applyProtection="1">
      <alignment horizontal="left" vertical="center" wrapText="1"/>
    </xf>
    <xf numFmtId="0" fontId="35" fillId="10" borderId="36" xfId="0" applyFont="1" applyFill="1" applyBorder="1" applyAlignment="1" applyProtection="1">
      <alignment horizontal="left" vertical="center" wrapText="1"/>
    </xf>
    <xf numFmtId="0" fontId="2" fillId="12" borderId="29" xfId="0" applyFont="1" applyFill="1" applyBorder="1" applyAlignment="1" applyProtection="1">
      <alignment horizontal="center"/>
    </xf>
    <xf numFmtId="0" fontId="35" fillId="10" borderId="49" xfId="0" applyFont="1" applyFill="1" applyBorder="1" applyAlignment="1" applyProtection="1">
      <alignment horizontal="left" vertical="center" wrapText="1"/>
    </xf>
    <xf numFmtId="0" fontId="35" fillId="10" borderId="40" xfId="0" applyFont="1" applyFill="1" applyBorder="1" applyAlignment="1" applyProtection="1">
      <alignment horizontal="left" vertical="center" wrapText="1"/>
    </xf>
    <xf numFmtId="0" fontId="35" fillId="10" borderId="41" xfId="0" applyFont="1" applyFill="1" applyBorder="1" applyAlignment="1" applyProtection="1">
      <alignment horizontal="left" vertical="center" wrapText="1"/>
    </xf>
    <xf numFmtId="0" fontId="2" fillId="12" borderId="49" xfId="0" applyFont="1" applyFill="1" applyBorder="1" applyAlignment="1" applyProtection="1">
      <alignment horizontal="center"/>
    </xf>
    <xf numFmtId="0" fontId="2" fillId="12" borderId="40" xfId="0" applyFont="1" applyFill="1" applyBorder="1" applyAlignment="1" applyProtection="1">
      <alignment horizontal="center"/>
    </xf>
    <xf numFmtId="0" fontId="2" fillId="12" borderId="41" xfId="0" applyFont="1" applyFill="1" applyBorder="1" applyAlignment="1" applyProtection="1">
      <alignment horizontal="center"/>
    </xf>
    <xf numFmtId="0" fontId="4" fillId="10" borderId="30" xfId="0" applyFont="1" applyFill="1" applyBorder="1" applyAlignment="1" applyProtection="1">
      <alignment horizontal="left" vertical="center" wrapText="1"/>
    </xf>
    <xf numFmtId="0" fontId="4" fillId="10" borderId="31" xfId="0" applyFont="1" applyFill="1" applyBorder="1" applyAlignment="1" applyProtection="1">
      <alignment horizontal="left" vertical="center" wrapText="1"/>
    </xf>
    <xf numFmtId="0" fontId="4" fillId="10" borderId="32" xfId="0" applyFont="1" applyFill="1" applyBorder="1" applyAlignment="1" applyProtection="1">
      <alignment horizontal="left" vertical="center" wrapText="1"/>
    </xf>
    <xf numFmtId="0" fontId="4" fillId="10" borderId="35" xfId="0" applyFont="1" applyFill="1" applyBorder="1" applyAlignment="1" applyProtection="1">
      <alignment horizontal="left" vertical="center" wrapText="1"/>
    </xf>
    <xf numFmtId="0" fontId="4" fillId="10" borderId="28" xfId="0" applyFont="1" applyFill="1" applyBorder="1" applyAlignment="1" applyProtection="1">
      <alignment horizontal="left" vertical="center" wrapText="1"/>
    </xf>
    <xf numFmtId="0" fontId="4" fillId="10" borderId="36" xfId="0" applyFont="1" applyFill="1" applyBorder="1" applyAlignment="1" applyProtection="1">
      <alignment horizontal="left" vertical="center" wrapText="1"/>
    </xf>
    <xf numFmtId="3" fontId="1" fillId="14" borderId="1" xfId="0" applyNumberFormat="1" applyFont="1" applyFill="1" applyBorder="1" applyAlignment="1" applyProtection="1">
      <alignment horizontal="center" wrapText="1"/>
      <protection locked="0"/>
    </xf>
  </cellXfs>
  <cellStyles count="5">
    <cellStyle name="Hiperveza" xfId="3" builtinId="8"/>
    <cellStyle name="Normal 4" xfId="4"/>
    <cellStyle name="Normalno" xfId="0" builtinId="0"/>
    <cellStyle name="Postotak" xfId="2" builtinId="5"/>
    <cellStyle name="Zarez" xfId="1" builtinId="3"/>
  </cellStyles>
  <dxfs count="0"/>
  <tableStyles count="0" defaultTableStyle="TableStyleMedium9" defaultPivotStyle="PivotStyleLight16"/>
  <colors>
    <mruColors>
      <color rgb="FFF2FAA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9:J16"/>
  <sheetViews>
    <sheetView workbookViewId="0">
      <selection activeCell="D12" sqref="D12:J13"/>
    </sheetView>
  </sheetViews>
  <sheetFormatPr defaultRowHeight="12.75" x14ac:dyDescent="0.2"/>
  <cols>
    <col min="3" max="3" width="21.7109375" customWidth="1"/>
    <col min="10" max="10" width="31.85546875" customWidth="1"/>
  </cols>
  <sheetData>
    <row r="9" spans="4:10" ht="13.5" thickBot="1" x14ac:dyDescent="0.25"/>
    <row r="10" spans="4:10" ht="15.75" thickTop="1" x14ac:dyDescent="0.25">
      <c r="D10" s="293"/>
      <c r="E10" s="294"/>
      <c r="F10" s="294"/>
      <c r="G10" s="294"/>
      <c r="H10" s="294"/>
      <c r="I10" s="294"/>
      <c r="J10" s="295"/>
    </row>
    <row r="11" spans="4:10" ht="13.15" customHeight="1" x14ac:dyDescent="0.25">
      <c r="D11" s="287"/>
      <c r="E11" s="288"/>
      <c r="F11" s="288"/>
      <c r="G11" s="288"/>
      <c r="H11" s="288"/>
      <c r="I11" s="288"/>
      <c r="J11" s="289"/>
    </row>
    <row r="12" spans="4:10" ht="13.15" customHeight="1" x14ac:dyDescent="0.2">
      <c r="D12" s="344" t="s">
        <v>219</v>
      </c>
      <c r="E12" s="345"/>
      <c r="F12" s="345"/>
      <c r="G12" s="345"/>
      <c r="H12" s="345"/>
      <c r="I12" s="345"/>
      <c r="J12" s="346"/>
    </row>
    <row r="13" spans="4:10" ht="13.15" customHeight="1" x14ac:dyDescent="0.2">
      <c r="D13" s="344"/>
      <c r="E13" s="345"/>
      <c r="F13" s="345"/>
      <c r="G13" s="345"/>
      <c r="H13" s="345"/>
      <c r="I13" s="345"/>
      <c r="J13" s="346"/>
    </row>
    <row r="14" spans="4:10" ht="13.9" customHeight="1" thickBot="1" x14ac:dyDescent="0.25">
      <c r="D14" s="290"/>
      <c r="E14" s="291"/>
      <c r="F14" s="291"/>
      <c r="G14" s="291"/>
      <c r="H14" s="291"/>
      <c r="I14" s="291"/>
      <c r="J14" s="292"/>
    </row>
    <row r="15" spans="4:10" ht="13.5" thickTop="1" x14ac:dyDescent="0.2">
      <c r="D15" s="347" t="s">
        <v>223</v>
      </c>
      <c r="E15" s="347"/>
      <c r="F15" s="347"/>
      <c r="G15" s="347"/>
      <c r="H15" s="347"/>
      <c r="I15" s="347"/>
      <c r="J15" s="347"/>
    </row>
    <row r="16" spans="4:10" x14ac:dyDescent="0.2">
      <c r="D16" s="348"/>
      <c r="E16" s="348"/>
      <c r="F16" s="348"/>
      <c r="G16" s="348"/>
      <c r="H16" s="348"/>
      <c r="I16" s="348"/>
      <c r="J16" s="348"/>
    </row>
  </sheetData>
  <sheetProtection password="DA28" sheet="1" objects="1" scenarios="1"/>
  <mergeCells count="2">
    <mergeCell ref="D12:J13"/>
    <mergeCell ref="D15:J1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20"/>
  <sheetViews>
    <sheetView zoomScale="120" zoomScaleNormal="120" workbookViewId="0">
      <selection activeCell="D40" sqref="D40"/>
    </sheetView>
  </sheetViews>
  <sheetFormatPr defaultColWidth="9.140625" defaultRowHeight="12.75" x14ac:dyDescent="0.2"/>
  <cols>
    <col min="1" max="1" width="28" style="20" customWidth="1"/>
    <col min="2" max="2" width="19.85546875" style="20" customWidth="1"/>
    <col min="3" max="4" width="17.140625" style="20" bestFit="1" customWidth="1"/>
    <col min="5" max="5" width="18.5703125" style="20" customWidth="1"/>
    <col min="6" max="14" width="17.140625" style="20" bestFit="1" customWidth="1"/>
    <col min="15" max="19" width="15.85546875" style="20" bestFit="1" customWidth="1"/>
    <col min="20" max="21" width="17.140625" style="20" bestFit="1" customWidth="1"/>
    <col min="22" max="16384" width="9.140625" style="20"/>
  </cols>
  <sheetData>
    <row r="1" spans="1:21" ht="13.5" thickBot="1" x14ac:dyDescent="0.25"/>
    <row r="2" spans="1:21" ht="26.25" customHeight="1" thickTop="1" thickBot="1" x14ac:dyDescent="0.25">
      <c r="A2" s="446" t="s">
        <v>109</v>
      </c>
      <c r="B2" s="446"/>
      <c r="C2" s="446"/>
      <c r="D2" s="446"/>
      <c r="E2" s="446"/>
    </row>
    <row r="3" spans="1:21" s="56" customFormat="1" ht="26.25" customHeight="1" thickTop="1" thickBot="1" x14ac:dyDescent="0.25">
      <c r="A3" s="55"/>
      <c r="B3" s="55"/>
      <c r="C3" s="55"/>
      <c r="D3" s="55"/>
      <c r="E3" s="55"/>
    </row>
    <row r="4" spans="1:21" ht="48" customHeight="1" thickTop="1" thickBot="1" x14ac:dyDescent="0.25">
      <c r="A4" s="447" t="s">
        <v>248</v>
      </c>
      <c r="B4" s="448"/>
      <c r="C4" s="448"/>
      <c r="D4" s="448"/>
      <c r="E4" s="449"/>
      <c r="F4" s="21"/>
      <c r="G4" s="21"/>
      <c r="H4" s="21"/>
      <c r="I4" s="21"/>
    </row>
    <row r="5" spans="1:21" ht="48" customHeight="1" thickTop="1" x14ac:dyDescent="0.2"/>
    <row r="7" spans="1:21" s="32" customFormat="1" ht="33" customHeight="1" x14ac:dyDescent="0.15">
      <c r="A7" s="48" t="s">
        <v>23</v>
      </c>
      <c r="B7" s="49">
        <v>1</v>
      </c>
      <c r="C7" s="49">
        <v>2</v>
      </c>
      <c r="D7" s="49">
        <v>3</v>
      </c>
      <c r="E7" s="49">
        <v>4</v>
      </c>
      <c r="F7" s="49">
        <v>5</v>
      </c>
      <c r="G7" s="49">
        <v>6</v>
      </c>
      <c r="H7" s="49">
        <v>7</v>
      </c>
      <c r="I7" s="49">
        <v>8</v>
      </c>
      <c r="J7" s="49">
        <v>9</v>
      </c>
      <c r="K7" s="49">
        <v>10</v>
      </c>
      <c r="L7" s="49">
        <v>11</v>
      </c>
      <c r="M7" s="49">
        <v>12</v>
      </c>
      <c r="N7" s="49">
        <v>13</v>
      </c>
      <c r="O7" s="49">
        <v>14</v>
      </c>
      <c r="P7" s="49">
        <v>15</v>
      </c>
      <c r="Q7" s="49">
        <v>16</v>
      </c>
      <c r="R7" s="49">
        <v>17</v>
      </c>
      <c r="S7" s="49">
        <v>18</v>
      </c>
      <c r="T7" s="49">
        <v>19</v>
      </c>
      <c r="U7" s="49">
        <v>20</v>
      </c>
    </row>
    <row r="8" spans="1:21" s="33" customFormat="1" ht="24.6" customHeight="1" x14ac:dyDescent="0.15">
      <c r="A8" s="44" t="s">
        <v>38</v>
      </c>
      <c r="B8" s="25">
        <f>FNPVC!C7</f>
        <v>0</v>
      </c>
      <c r="C8" s="25">
        <f>FNPVC!D7</f>
        <v>0</v>
      </c>
      <c r="D8" s="25">
        <f>FNPVC!E7</f>
        <v>0</v>
      </c>
      <c r="E8" s="25">
        <f>FNPVC!F7</f>
        <v>0</v>
      </c>
      <c r="F8" s="25">
        <f>FNPVC!G7</f>
        <v>0</v>
      </c>
      <c r="G8" s="25">
        <f>FNPVC!H7</f>
        <v>0</v>
      </c>
      <c r="H8" s="25">
        <f>FNPVC!I7</f>
        <v>0</v>
      </c>
      <c r="I8" s="25">
        <f>FNPVC!J7</f>
        <v>0</v>
      </c>
      <c r="J8" s="25">
        <f>FNPVC!K7</f>
        <v>0</v>
      </c>
      <c r="K8" s="25">
        <f>FNPVC!L7</f>
        <v>0</v>
      </c>
      <c r="L8" s="25">
        <f>FNPVC!M7</f>
        <v>0</v>
      </c>
      <c r="M8" s="25">
        <f>FNPVC!N7</f>
        <v>0</v>
      </c>
      <c r="N8" s="25">
        <f>FNPVC!O7</f>
        <v>0</v>
      </c>
      <c r="O8" s="25">
        <f>FNPVC!P7</f>
        <v>0</v>
      </c>
      <c r="P8" s="25">
        <f>FNPVC!Q7</f>
        <v>0</v>
      </c>
      <c r="Q8" s="25">
        <f>FNPVC!R7</f>
        <v>0</v>
      </c>
      <c r="R8" s="25">
        <f>FNPVC!S7</f>
        <v>0</v>
      </c>
      <c r="S8" s="25">
        <f>FNPVC!T7</f>
        <v>0</v>
      </c>
      <c r="T8" s="25">
        <f>FNPVC!U7</f>
        <v>0</v>
      </c>
      <c r="U8" s="25">
        <f>FNPVC!V7</f>
        <v>0</v>
      </c>
    </row>
    <row r="9" spans="1:21" s="33" customFormat="1" ht="24.6" customHeight="1" x14ac:dyDescent="0.15">
      <c r="A9" s="44" t="s">
        <v>39</v>
      </c>
      <c r="B9" s="25">
        <f>FNPVC!C8</f>
        <v>0</v>
      </c>
      <c r="C9" s="25">
        <f>FNPVC!D8</f>
        <v>0</v>
      </c>
      <c r="D9" s="25">
        <f>FNPVC!E8</f>
        <v>0</v>
      </c>
      <c r="E9" s="25">
        <f>FNPVC!F8</f>
        <v>0</v>
      </c>
      <c r="F9" s="25">
        <f>FNPVC!G8</f>
        <v>0</v>
      </c>
      <c r="G9" s="25">
        <f>FNPVC!H8</f>
        <v>0</v>
      </c>
      <c r="H9" s="25">
        <f>FNPVC!I8</f>
        <v>0</v>
      </c>
      <c r="I9" s="25">
        <f>FNPVC!J8</f>
        <v>0</v>
      </c>
      <c r="J9" s="25">
        <f>FNPVC!K8</f>
        <v>0</v>
      </c>
      <c r="K9" s="25">
        <f>FNPVC!L8</f>
        <v>0</v>
      </c>
      <c r="L9" s="25">
        <f>FNPVC!M8</f>
        <v>0</v>
      </c>
      <c r="M9" s="25">
        <f>FNPVC!N8</f>
        <v>0</v>
      </c>
      <c r="N9" s="25">
        <f>FNPVC!O8</f>
        <v>0</v>
      </c>
      <c r="O9" s="25">
        <f>FNPVC!P8</f>
        <v>0</v>
      </c>
      <c r="P9" s="25">
        <f>FNPVC!Q8</f>
        <v>0</v>
      </c>
      <c r="Q9" s="25">
        <f>FNPVC!R8</f>
        <v>0</v>
      </c>
      <c r="R9" s="25">
        <f>FNPVC!S8</f>
        <v>0</v>
      </c>
      <c r="S9" s="25">
        <f>FNPVC!T8</f>
        <v>0</v>
      </c>
      <c r="T9" s="25">
        <f>FNPVC!U8</f>
        <v>0</v>
      </c>
      <c r="U9" s="25">
        <f>FNPVC!V8</f>
        <v>0</v>
      </c>
    </row>
    <row r="10" spans="1:21" s="34" customFormat="1" ht="24.6" customHeight="1" x14ac:dyDescent="0.15">
      <c r="A10" s="29" t="s">
        <v>50</v>
      </c>
      <c r="B10" s="28">
        <f t="shared" ref="B10:U10" si="0">SUM(B8:B9)</f>
        <v>0</v>
      </c>
      <c r="C10" s="28">
        <f t="shared" si="0"/>
        <v>0</v>
      </c>
      <c r="D10" s="28">
        <f t="shared" si="0"/>
        <v>0</v>
      </c>
      <c r="E10" s="28">
        <f t="shared" si="0"/>
        <v>0</v>
      </c>
      <c r="F10" s="28">
        <f t="shared" si="0"/>
        <v>0</v>
      </c>
      <c r="G10" s="28">
        <f t="shared" si="0"/>
        <v>0</v>
      </c>
      <c r="H10" s="28">
        <f t="shared" si="0"/>
        <v>0</v>
      </c>
      <c r="I10" s="28">
        <f t="shared" si="0"/>
        <v>0</v>
      </c>
      <c r="J10" s="28">
        <f t="shared" si="0"/>
        <v>0</v>
      </c>
      <c r="K10" s="28">
        <f t="shared" si="0"/>
        <v>0</v>
      </c>
      <c r="L10" s="28">
        <f t="shared" si="0"/>
        <v>0</v>
      </c>
      <c r="M10" s="28">
        <f t="shared" si="0"/>
        <v>0</v>
      </c>
      <c r="N10" s="28">
        <f t="shared" si="0"/>
        <v>0</v>
      </c>
      <c r="O10" s="28">
        <f t="shared" si="0"/>
        <v>0</v>
      </c>
      <c r="P10" s="28">
        <f t="shared" si="0"/>
        <v>0</v>
      </c>
      <c r="Q10" s="28">
        <f t="shared" si="0"/>
        <v>0</v>
      </c>
      <c r="R10" s="28">
        <f t="shared" si="0"/>
        <v>0</v>
      </c>
      <c r="S10" s="28">
        <f t="shared" si="0"/>
        <v>0</v>
      </c>
      <c r="T10" s="28">
        <f t="shared" si="0"/>
        <v>0</v>
      </c>
      <c r="U10" s="28">
        <f t="shared" si="0"/>
        <v>0</v>
      </c>
    </row>
    <row r="11" spans="1:21" s="36" customFormat="1" ht="24.6" customHeight="1" x14ac:dyDescent="0.15">
      <c r="A11" s="45" t="str">
        <f>'Izvori financiranja'!A12</f>
        <v>Javni doprinos</v>
      </c>
      <c r="B11" s="35" t="e">
        <f>'Izvori financiranja'!C12</f>
        <v>#DIV/0!</v>
      </c>
      <c r="C11" s="35" t="e">
        <f>'Izvori financiranja'!D12</f>
        <v>#DIV/0!</v>
      </c>
      <c r="D11" s="35" t="e">
        <f>'Izvori financiranja'!E12</f>
        <v>#DIV/0!</v>
      </c>
      <c r="E11" s="35">
        <f>'Izvori financiranja'!F12</f>
        <v>0</v>
      </c>
      <c r="F11" s="35">
        <f>'Izvori financiranja'!G12</f>
        <v>0</v>
      </c>
      <c r="G11" s="35">
        <f>'Izvori financiranja'!H12</f>
        <v>0</v>
      </c>
      <c r="H11" s="35"/>
      <c r="I11" s="35"/>
      <c r="J11" s="35"/>
      <c r="K11" s="35"/>
      <c r="L11" s="35"/>
      <c r="M11" s="35"/>
      <c r="N11" s="35"/>
      <c r="O11" s="35"/>
      <c r="P11" s="35"/>
      <c r="Q11" s="35"/>
      <c r="R11" s="35"/>
      <c r="S11" s="35"/>
      <c r="T11" s="35"/>
      <c r="U11" s="35"/>
    </row>
    <row r="12" spans="1:21" s="38" customFormat="1" ht="24.6" customHeight="1" x14ac:dyDescent="0.15">
      <c r="A12" s="47" t="s">
        <v>110</v>
      </c>
      <c r="B12" s="73"/>
      <c r="C12" s="73"/>
      <c r="D12" s="73"/>
      <c r="E12" s="73"/>
      <c r="F12" s="73"/>
      <c r="G12" s="73"/>
      <c r="H12" s="73"/>
      <c r="I12" s="73"/>
      <c r="J12" s="73"/>
      <c r="K12" s="73"/>
      <c r="L12" s="73"/>
      <c r="M12" s="73"/>
      <c r="N12" s="73"/>
      <c r="O12" s="73"/>
      <c r="P12" s="73"/>
      <c r="Q12" s="73"/>
      <c r="R12" s="73"/>
      <c r="S12" s="73"/>
      <c r="T12" s="73"/>
      <c r="U12" s="73"/>
    </row>
    <row r="13" spans="1:21" s="38" customFormat="1" ht="24.6" customHeight="1" x14ac:dyDescent="0.15">
      <c r="A13" s="47" t="s">
        <v>42</v>
      </c>
      <c r="B13" s="37">
        <f>FNPVC!C10</f>
        <v>0</v>
      </c>
      <c r="C13" s="37">
        <f>FNPVC!D10</f>
        <v>0</v>
      </c>
      <c r="D13" s="37">
        <f>FNPVC!E10</f>
        <v>0</v>
      </c>
      <c r="E13" s="37">
        <f>FNPVC!F10</f>
        <v>0</v>
      </c>
      <c r="F13" s="37">
        <f>FNPVC!G10</f>
        <v>0</v>
      </c>
      <c r="G13" s="37">
        <f>FNPVC!H10</f>
        <v>0</v>
      </c>
      <c r="H13" s="37">
        <f>FNPVC!I10</f>
        <v>0</v>
      </c>
      <c r="I13" s="37">
        <f>FNPVC!J10</f>
        <v>0</v>
      </c>
      <c r="J13" s="37">
        <f>FNPVC!K10</f>
        <v>0</v>
      </c>
      <c r="K13" s="37">
        <f>FNPVC!L10</f>
        <v>0</v>
      </c>
      <c r="L13" s="37">
        <f>FNPVC!M10</f>
        <v>0</v>
      </c>
      <c r="M13" s="37">
        <f>FNPVC!N10</f>
        <v>0</v>
      </c>
      <c r="N13" s="37">
        <f>FNPVC!O10</f>
        <v>0</v>
      </c>
      <c r="O13" s="37">
        <f>FNPVC!P10</f>
        <v>0</v>
      </c>
      <c r="P13" s="37">
        <f>FNPVC!Q10</f>
        <v>0</v>
      </c>
      <c r="Q13" s="37">
        <f>FNPVC!R10</f>
        <v>0</v>
      </c>
      <c r="R13" s="37">
        <f>FNPVC!S10</f>
        <v>0</v>
      </c>
      <c r="S13" s="37">
        <f>FNPVC!T10</f>
        <v>0</v>
      </c>
      <c r="T13" s="37">
        <f>FNPVC!U10</f>
        <v>0</v>
      </c>
      <c r="U13" s="37">
        <f>FNPVC!V10</f>
        <v>0</v>
      </c>
    </row>
    <row r="14" spans="1:21" s="38" customFormat="1" ht="24.6" customHeight="1" x14ac:dyDescent="0.15">
      <c r="A14" s="47" t="s">
        <v>48</v>
      </c>
      <c r="B14" s="37">
        <f>FNPVC!C11</f>
        <v>0</v>
      </c>
      <c r="C14" s="37">
        <f>FNPVC!D11</f>
        <v>0</v>
      </c>
      <c r="D14" s="37">
        <f>FNPVC!E11</f>
        <v>0</v>
      </c>
      <c r="E14" s="37">
        <f>FNPVC!F11</f>
        <v>0</v>
      </c>
      <c r="F14" s="37">
        <f>FNPVC!G11</f>
        <v>0</v>
      </c>
      <c r="G14" s="37">
        <f>FNPVC!H11</f>
        <v>0</v>
      </c>
      <c r="H14" s="37">
        <f>FNPVC!I11</f>
        <v>0</v>
      </c>
      <c r="I14" s="37">
        <f>FNPVC!J11</f>
        <v>0</v>
      </c>
      <c r="J14" s="37">
        <f>FNPVC!K11</f>
        <v>0</v>
      </c>
      <c r="K14" s="37">
        <f>FNPVC!L11</f>
        <v>0</v>
      </c>
      <c r="L14" s="37">
        <f>FNPVC!M11</f>
        <v>0</v>
      </c>
      <c r="M14" s="37">
        <f>FNPVC!N11</f>
        <v>0</v>
      </c>
      <c r="N14" s="37">
        <f>FNPVC!O11</f>
        <v>0</v>
      </c>
      <c r="O14" s="37">
        <f>FNPVC!P11</f>
        <v>0</v>
      </c>
      <c r="P14" s="37">
        <f>FNPVC!Q11</f>
        <v>0</v>
      </c>
      <c r="Q14" s="37">
        <f>FNPVC!R11</f>
        <v>0</v>
      </c>
      <c r="R14" s="37">
        <f>FNPVC!S11</f>
        <v>0</v>
      </c>
      <c r="S14" s="37">
        <f>FNPVC!T11</f>
        <v>0</v>
      </c>
      <c r="T14" s="37">
        <f>FNPVC!U11</f>
        <v>0</v>
      </c>
      <c r="U14" s="37">
        <f>FNPVC!V11</f>
        <v>0</v>
      </c>
    </row>
    <row r="15" spans="1:21" s="40" customFormat="1" ht="24.6" customHeight="1" x14ac:dyDescent="0.15">
      <c r="A15" s="29" t="s">
        <v>49</v>
      </c>
      <c r="B15" s="39" t="e">
        <f t="shared" ref="B15:U15" si="1">SUM(B11:B14)</f>
        <v>#DIV/0!</v>
      </c>
      <c r="C15" s="39" t="e">
        <f t="shared" si="1"/>
        <v>#DIV/0!</v>
      </c>
      <c r="D15" s="39" t="e">
        <f t="shared" si="1"/>
        <v>#DIV/0!</v>
      </c>
      <c r="E15" s="39">
        <f t="shared" si="1"/>
        <v>0</v>
      </c>
      <c r="F15" s="39">
        <f t="shared" si="1"/>
        <v>0</v>
      </c>
      <c r="G15" s="39">
        <f t="shared" si="1"/>
        <v>0</v>
      </c>
      <c r="H15" s="39">
        <f t="shared" si="1"/>
        <v>0</v>
      </c>
      <c r="I15" s="39">
        <f t="shared" si="1"/>
        <v>0</v>
      </c>
      <c r="J15" s="39">
        <f t="shared" si="1"/>
        <v>0</v>
      </c>
      <c r="K15" s="39">
        <f t="shared" si="1"/>
        <v>0</v>
      </c>
      <c r="L15" s="39">
        <f t="shared" si="1"/>
        <v>0</v>
      </c>
      <c r="M15" s="39">
        <f t="shared" si="1"/>
        <v>0</v>
      </c>
      <c r="N15" s="39">
        <f t="shared" si="1"/>
        <v>0</v>
      </c>
      <c r="O15" s="39">
        <f t="shared" si="1"/>
        <v>0</v>
      </c>
      <c r="P15" s="39">
        <f t="shared" si="1"/>
        <v>0</v>
      </c>
      <c r="Q15" s="39">
        <f t="shared" si="1"/>
        <v>0</v>
      </c>
      <c r="R15" s="39">
        <f t="shared" si="1"/>
        <v>0</v>
      </c>
      <c r="S15" s="39">
        <f t="shared" si="1"/>
        <v>0</v>
      </c>
      <c r="T15" s="39">
        <f t="shared" si="1"/>
        <v>0</v>
      </c>
      <c r="U15" s="39">
        <f t="shared" si="1"/>
        <v>0</v>
      </c>
    </row>
    <row r="16" spans="1:21" s="40" customFormat="1" ht="24.6" customHeight="1" thickBot="1" x14ac:dyDescent="0.2">
      <c r="A16" s="29" t="s">
        <v>44</v>
      </c>
      <c r="B16" s="50" t="e">
        <f t="shared" ref="B16:U16" si="2">B10-B15</f>
        <v>#DIV/0!</v>
      </c>
      <c r="C16" s="39" t="e">
        <f t="shared" si="2"/>
        <v>#DIV/0!</v>
      </c>
      <c r="D16" s="39" t="e">
        <f t="shared" si="2"/>
        <v>#DIV/0!</v>
      </c>
      <c r="E16" s="39">
        <f t="shared" si="2"/>
        <v>0</v>
      </c>
      <c r="F16" s="39">
        <f t="shared" si="2"/>
        <v>0</v>
      </c>
      <c r="G16" s="39">
        <f t="shared" si="2"/>
        <v>0</v>
      </c>
      <c r="H16" s="39">
        <f t="shared" si="2"/>
        <v>0</v>
      </c>
      <c r="I16" s="39">
        <f t="shared" si="2"/>
        <v>0</v>
      </c>
      <c r="J16" s="39">
        <f t="shared" si="2"/>
        <v>0</v>
      </c>
      <c r="K16" s="39">
        <f t="shared" si="2"/>
        <v>0</v>
      </c>
      <c r="L16" s="39">
        <f t="shared" si="2"/>
        <v>0</v>
      </c>
      <c r="M16" s="39">
        <f t="shared" si="2"/>
        <v>0</v>
      </c>
      <c r="N16" s="39">
        <f t="shared" si="2"/>
        <v>0</v>
      </c>
      <c r="O16" s="39">
        <f t="shared" si="2"/>
        <v>0</v>
      </c>
      <c r="P16" s="39">
        <f t="shared" si="2"/>
        <v>0</v>
      </c>
      <c r="Q16" s="39">
        <f t="shared" si="2"/>
        <v>0</v>
      </c>
      <c r="R16" s="39">
        <f t="shared" si="2"/>
        <v>0</v>
      </c>
      <c r="S16" s="39">
        <f t="shared" si="2"/>
        <v>0</v>
      </c>
      <c r="T16" s="39">
        <f t="shared" si="2"/>
        <v>0</v>
      </c>
      <c r="U16" s="39">
        <f t="shared" si="2"/>
        <v>0</v>
      </c>
    </row>
    <row r="17" spans="1:21" s="33" customFormat="1" ht="17.45" customHeight="1" thickTop="1" thickBot="1" x14ac:dyDescent="0.2">
      <c r="A17" s="54" t="s">
        <v>37</v>
      </c>
      <c r="B17" s="52">
        <v>0.04</v>
      </c>
      <c r="C17" s="41"/>
      <c r="D17" s="41"/>
      <c r="E17" s="41"/>
      <c r="F17" s="41"/>
      <c r="G17" s="41"/>
      <c r="H17" s="41"/>
      <c r="I17" s="41"/>
      <c r="J17" s="41"/>
      <c r="K17" s="41"/>
      <c r="L17" s="41"/>
      <c r="M17" s="41"/>
      <c r="N17" s="41"/>
      <c r="O17" s="41"/>
      <c r="P17" s="41"/>
      <c r="Q17" s="41"/>
      <c r="R17" s="41"/>
      <c r="S17" s="41"/>
      <c r="T17" s="41"/>
      <c r="U17" s="41"/>
    </row>
    <row r="18" spans="1:21" s="33" customFormat="1" ht="17.45" customHeight="1" thickTop="1" thickBot="1" x14ac:dyDescent="0.2">
      <c r="A18" s="24" t="s">
        <v>8</v>
      </c>
      <c r="B18" s="51" t="e">
        <f>NPV(B$17,B16:V16)</f>
        <v>#DIV/0!</v>
      </c>
      <c r="C18" s="42"/>
      <c r="D18" s="42"/>
      <c r="E18" s="42"/>
      <c r="F18" s="42"/>
      <c r="G18" s="42"/>
      <c r="H18" s="42"/>
      <c r="I18" s="42"/>
      <c r="J18" s="42"/>
      <c r="K18" s="42"/>
      <c r="L18" s="42"/>
      <c r="M18" s="42"/>
      <c r="N18" s="42"/>
      <c r="O18" s="42"/>
      <c r="P18" s="42"/>
      <c r="Q18" s="42"/>
      <c r="R18" s="42"/>
      <c r="S18" s="42"/>
      <c r="T18" s="42"/>
      <c r="U18" s="42"/>
    </row>
    <row r="19" spans="1:21" s="33" customFormat="1" ht="17.45" customHeight="1" thickTop="1" thickBot="1" x14ac:dyDescent="0.2">
      <c r="A19" s="24" t="s">
        <v>9</v>
      </c>
      <c r="B19" s="53" t="e">
        <f>IRR(B16:U16)</f>
        <v>#VALUE!</v>
      </c>
      <c r="C19" s="42"/>
      <c r="D19" s="42"/>
      <c r="E19" s="42"/>
      <c r="F19" s="42"/>
      <c r="G19" s="42"/>
      <c r="H19" s="42"/>
      <c r="I19" s="42"/>
      <c r="J19" s="42"/>
      <c r="K19" s="42"/>
      <c r="L19" s="42"/>
      <c r="M19" s="42"/>
      <c r="N19" s="42"/>
      <c r="O19" s="42"/>
      <c r="P19" s="42"/>
      <c r="Q19" s="42"/>
      <c r="R19" s="42"/>
      <c r="S19" s="42"/>
      <c r="T19" s="42"/>
      <c r="U19" s="42"/>
    </row>
    <row r="20" spans="1:21" s="32" customFormat="1" ht="17.45" customHeight="1" thickTop="1" x14ac:dyDescent="0.15">
      <c r="F20" s="43"/>
    </row>
  </sheetData>
  <mergeCells count="2">
    <mergeCell ref="A2:E2"/>
    <mergeCell ref="A4:E4"/>
  </mergeCells>
  <phoneticPr fontId="9" type="noConversion"/>
  <pageMargins left="0.75" right="0.75" top="1" bottom="1" header="0.5" footer="0.5"/>
  <pageSetup paperSize="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T51"/>
  <sheetViews>
    <sheetView zoomScale="130" zoomScaleNormal="130" workbookViewId="0">
      <pane ySplit="1" topLeftCell="A35" activePane="bottomLeft" state="frozen"/>
      <selection activeCell="H24" sqref="H24"/>
      <selection pane="bottomLeft" activeCell="B45" sqref="B45"/>
    </sheetView>
  </sheetViews>
  <sheetFormatPr defaultColWidth="9.140625" defaultRowHeight="12.75" x14ac:dyDescent="0.2"/>
  <cols>
    <col min="1" max="1" width="53.140625" style="158" customWidth="1"/>
    <col min="2" max="2" width="19.5703125" style="158" customWidth="1"/>
    <col min="3" max="3" width="13.140625" style="241" customWidth="1"/>
    <col min="4" max="4" width="13.140625" style="241" bestFit="1" customWidth="1"/>
    <col min="5" max="5" width="11.85546875" style="241" customWidth="1"/>
    <col min="6" max="21" width="13.140625" style="241" bestFit="1" customWidth="1"/>
    <col min="22" max="22" width="10.28515625" style="158" customWidth="1"/>
    <col min="23" max="34" width="9.140625" style="158"/>
    <col min="35" max="46" width="9.140625" style="140"/>
    <col min="47" max="16384" width="9.140625" style="158"/>
  </cols>
  <sheetData>
    <row r="1" spans="1:46" ht="13.5" thickBot="1" x14ac:dyDescent="0.25"/>
    <row r="2" spans="1:46" ht="20.45" customHeight="1" thickTop="1" thickBot="1" x14ac:dyDescent="0.25">
      <c r="A2" s="450" t="s">
        <v>163</v>
      </c>
      <c r="B2" s="451"/>
      <c r="C2" s="451"/>
      <c r="D2" s="451"/>
      <c r="E2" s="452"/>
    </row>
    <row r="3" spans="1:46" s="83" customFormat="1" ht="31.15" customHeight="1" thickTop="1" thickBot="1" x14ac:dyDescent="0.25"/>
    <row r="4" spans="1:46" ht="12.75" customHeight="1" thickTop="1" x14ac:dyDescent="0.2">
      <c r="A4" s="453" t="s">
        <v>257</v>
      </c>
      <c r="B4" s="454"/>
      <c r="C4" s="454"/>
      <c r="D4" s="454"/>
      <c r="E4" s="455"/>
    </row>
    <row r="5" spans="1:46" ht="53.45" customHeight="1" thickBot="1" x14ac:dyDescent="0.25">
      <c r="A5" s="456"/>
      <c r="B5" s="457"/>
      <c r="C5" s="457"/>
      <c r="D5" s="457"/>
      <c r="E5" s="458"/>
    </row>
    <row r="6" spans="1:46" s="83" customFormat="1" ht="26.45" customHeight="1" thickTop="1" x14ac:dyDescent="0.2"/>
    <row r="7" spans="1:46" s="244" customFormat="1" ht="17.25" customHeight="1" x14ac:dyDescent="0.15">
      <c r="A7" s="242" t="s">
        <v>151</v>
      </c>
      <c r="B7" s="242"/>
      <c r="C7" s="243">
        <v>1</v>
      </c>
      <c r="D7" s="243">
        <v>2</v>
      </c>
      <c r="E7" s="243">
        <v>3</v>
      </c>
      <c r="F7" s="243">
        <v>4</v>
      </c>
      <c r="G7" s="243">
        <v>5</v>
      </c>
      <c r="H7" s="243">
        <v>0</v>
      </c>
      <c r="I7" s="243">
        <v>7</v>
      </c>
      <c r="J7" s="243">
        <v>8</v>
      </c>
      <c r="K7" s="243">
        <v>9</v>
      </c>
      <c r="L7" s="243">
        <v>10</v>
      </c>
      <c r="M7" s="243">
        <v>11</v>
      </c>
      <c r="N7" s="243">
        <v>12</v>
      </c>
      <c r="O7" s="243">
        <v>13</v>
      </c>
      <c r="P7" s="243">
        <v>14</v>
      </c>
      <c r="Q7" s="243">
        <v>15</v>
      </c>
      <c r="R7" s="243">
        <v>16</v>
      </c>
      <c r="S7" s="243">
        <v>17</v>
      </c>
      <c r="T7" s="243">
        <v>18</v>
      </c>
      <c r="U7" s="243">
        <v>19</v>
      </c>
      <c r="V7" s="243">
        <v>20</v>
      </c>
    </row>
    <row r="8" spans="1:46" s="250" customFormat="1" ht="15.75" customHeight="1" x14ac:dyDescent="0.15">
      <c r="A8" s="245" t="s">
        <v>149</v>
      </c>
      <c r="B8" s="246"/>
      <c r="C8" s="336"/>
      <c r="D8" s="336"/>
      <c r="E8" s="336"/>
      <c r="F8" s="336"/>
      <c r="G8" s="336"/>
      <c r="H8" s="336"/>
      <c r="I8" s="336"/>
      <c r="J8" s="336"/>
      <c r="K8" s="336"/>
      <c r="L8" s="336"/>
      <c r="M8" s="336"/>
      <c r="N8" s="336"/>
      <c r="O8" s="336"/>
      <c r="P8" s="336"/>
      <c r="Q8" s="336"/>
      <c r="R8" s="336"/>
      <c r="S8" s="336"/>
      <c r="T8" s="336"/>
      <c r="U8" s="336"/>
      <c r="V8" s="336"/>
      <c r="W8" s="248"/>
      <c r="X8" s="248"/>
      <c r="Y8" s="248"/>
      <c r="Z8" s="248"/>
      <c r="AA8" s="248"/>
      <c r="AB8" s="248"/>
      <c r="AC8" s="248"/>
      <c r="AD8" s="248"/>
      <c r="AE8" s="248"/>
      <c r="AF8" s="248"/>
      <c r="AG8" s="248"/>
      <c r="AH8" s="248"/>
      <c r="AI8" s="249"/>
      <c r="AJ8" s="249"/>
      <c r="AK8" s="249"/>
      <c r="AL8" s="249"/>
      <c r="AM8" s="249"/>
      <c r="AN8" s="249"/>
      <c r="AO8" s="249"/>
      <c r="AP8" s="249"/>
      <c r="AQ8" s="249"/>
      <c r="AR8" s="249"/>
      <c r="AS8" s="249"/>
      <c r="AT8" s="249"/>
    </row>
    <row r="9" spans="1:46" s="250" customFormat="1" ht="10.9" customHeight="1" x14ac:dyDescent="0.15">
      <c r="A9" s="245" t="s">
        <v>150</v>
      </c>
      <c r="B9" s="246"/>
      <c r="C9" s="247">
        <f>C8*7.6</f>
        <v>0</v>
      </c>
      <c r="D9" s="247">
        <f t="shared" ref="D9:V9" si="0">D8*7.6</f>
        <v>0</v>
      </c>
      <c r="E9" s="247">
        <f t="shared" si="0"/>
        <v>0</v>
      </c>
      <c r="F9" s="247">
        <f t="shared" si="0"/>
        <v>0</v>
      </c>
      <c r="G9" s="247">
        <f t="shared" si="0"/>
        <v>0</v>
      </c>
      <c r="H9" s="247">
        <f t="shared" si="0"/>
        <v>0</v>
      </c>
      <c r="I9" s="247">
        <f t="shared" si="0"/>
        <v>0</v>
      </c>
      <c r="J9" s="247">
        <f t="shared" si="0"/>
        <v>0</v>
      </c>
      <c r="K9" s="247">
        <f t="shared" si="0"/>
        <v>0</v>
      </c>
      <c r="L9" s="247">
        <f t="shared" si="0"/>
        <v>0</v>
      </c>
      <c r="M9" s="247">
        <f t="shared" si="0"/>
        <v>0</v>
      </c>
      <c r="N9" s="247">
        <f t="shared" si="0"/>
        <v>0</v>
      </c>
      <c r="O9" s="247">
        <f t="shared" si="0"/>
        <v>0</v>
      </c>
      <c r="P9" s="247">
        <f t="shared" si="0"/>
        <v>0</v>
      </c>
      <c r="Q9" s="247">
        <f t="shared" si="0"/>
        <v>0</v>
      </c>
      <c r="R9" s="247">
        <f t="shared" si="0"/>
        <v>0</v>
      </c>
      <c r="S9" s="247">
        <f t="shared" si="0"/>
        <v>0</v>
      </c>
      <c r="T9" s="247">
        <f t="shared" si="0"/>
        <v>0</v>
      </c>
      <c r="U9" s="247">
        <f t="shared" si="0"/>
        <v>0</v>
      </c>
      <c r="V9" s="247">
        <f t="shared" si="0"/>
        <v>0</v>
      </c>
      <c r="W9" s="248"/>
      <c r="X9" s="248"/>
      <c r="Y9" s="248"/>
      <c r="Z9" s="248"/>
      <c r="AA9" s="248"/>
      <c r="AB9" s="248"/>
      <c r="AC9" s="248"/>
      <c r="AD9" s="248"/>
      <c r="AE9" s="248"/>
      <c r="AF9" s="248"/>
      <c r="AG9" s="248"/>
      <c r="AH9" s="248"/>
      <c r="AI9" s="249"/>
      <c r="AJ9" s="249"/>
      <c r="AK9" s="249"/>
      <c r="AL9" s="249"/>
      <c r="AM9" s="249"/>
      <c r="AN9" s="249"/>
      <c r="AO9" s="249"/>
      <c r="AP9" s="249"/>
      <c r="AQ9" s="249"/>
      <c r="AR9" s="249"/>
      <c r="AS9" s="249"/>
      <c r="AT9" s="249"/>
    </row>
    <row r="10" spans="1:46" s="244" customFormat="1" ht="17.25" customHeight="1" x14ac:dyDescent="0.15">
      <c r="A10" s="242" t="s">
        <v>148</v>
      </c>
      <c r="B10" s="242"/>
      <c r="C10" s="243">
        <f>C21</f>
        <v>1</v>
      </c>
      <c r="D10" s="243">
        <f t="shared" ref="D10:U10" si="1">D21</f>
        <v>2</v>
      </c>
      <c r="E10" s="243">
        <f t="shared" si="1"/>
        <v>3</v>
      </c>
      <c r="F10" s="243">
        <f t="shared" si="1"/>
        <v>4</v>
      </c>
      <c r="G10" s="243">
        <f t="shared" si="1"/>
        <v>5</v>
      </c>
      <c r="H10" s="243">
        <f t="shared" si="1"/>
        <v>6</v>
      </c>
      <c r="I10" s="243">
        <f t="shared" si="1"/>
        <v>7</v>
      </c>
      <c r="J10" s="243">
        <f t="shared" si="1"/>
        <v>8</v>
      </c>
      <c r="K10" s="243">
        <f t="shared" si="1"/>
        <v>9</v>
      </c>
      <c r="L10" s="243">
        <f t="shared" si="1"/>
        <v>10</v>
      </c>
      <c r="M10" s="243">
        <f t="shared" si="1"/>
        <v>11</v>
      </c>
      <c r="N10" s="243">
        <f t="shared" si="1"/>
        <v>12</v>
      </c>
      <c r="O10" s="243">
        <f t="shared" si="1"/>
        <v>13</v>
      </c>
      <c r="P10" s="243">
        <f t="shared" si="1"/>
        <v>14</v>
      </c>
      <c r="Q10" s="243">
        <f t="shared" si="1"/>
        <v>15</v>
      </c>
      <c r="R10" s="243">
        <f t="shared" si="1"/>
        <v>16</v>
      </c>
      <c r="S10" s="243">
        <f t="shared" si="1"/>
        <v>17</v>
      </c>
      <c r="T10" s="243">
        <f t="shared" si="1"/>
        <v>18</v>
      </c>
      <c r="U10" s="243">
        <f t="shared" si="1"/>
        <v>19</v>
      </c>
      <c r="V10" s="243">
        <v>20</v>
      </c>
    </row>
    <row r="11" spans="1:46" s="250" customFormat="1" ht="31.5" customHeight="1" x14ac:dyDescent="0.15">
      <c r="A11" s="334" t="s">
        <v>258</v>
      </c>
      <c r="B11" s="246"/>
      <c r="C11" s="335">
        <v>80</v>
      </c>
      <c r="D11" s="335">
        <v>97</v>
      </c>
      <c r="E11" s="335">
        <v>114</v>
      </c>
      <c r="F11" s="335">
        <v>131</v>
      </c>
      <c r="G11" s="335">
        <v>148</v>
      </c>
      <c r="H11" s="335">
        <v>165</v>
      </c>
      <c r="I11" s="335">
        <v>182</v>
      </c>
      <c r="J11" s="335">
        <v>199</v>
      </c>
      <c r="K11" s="335">
        <v>216</v>
      </c>
      <c r="L11" s="335">
        <v>233</v>
      </c>
      <c r="M11" s="335">
        <v>250</v>
      </c>
      <c r="N11" s="335">
        <v>278</v>
      </c>
      <c r="O11" s="335">
        <v>306</v>
      </c>
      <c r="P11" s="335">
        <v>334</v>
      </c>
      <c r="Q11" s="335">
        <v>362</v>
      </c>
      <c r="R11" s="335">
        <v>390</v>
      </c>
      <c r="S11" s="335">
        <v>417</v>
      </c>
      <c r="T11" s="335">
        <v>444</v>
      </c>
      <c r="U11" s="335">
        <v>471</v>
      </c>
      <c r="V11" s="335">
        <v>498</v>
      </c>
      <c r="W11" s="248"/>
      <c r="X11" s="248"/>
      <c r="Y11" s="248"/>
      <c r="Z11" s="248"/>
      <c r="AA11" s="248"/>
      <c r="AB11" s="248"/>
      <c r="AC11" s="248"/>
      <c r="AD11" s="248"/>
      <c r="AE11" s="248"/>
      <c r="AF11" s="248"/>
      <c r="AG11" s="248"/>
      <c r="AH11" s="248"/>
      <c r="AI11" s="249"/>
      <c r="AJ11" s="249"/>
      <c r="AK11" s="249"/>
      <c r="AL11" s="249"/>
      <c r="AM11" s="249"/>
      <c r="AN11" s="249"/>
      <c r="AO11" s="249"/>
      <c r="AP11" s="249"/>
      <c r="AQ11" s="249"/>
      <c r="AR11" s="249"/>
      <c r="AS11" s="249"/>
      <c r="AT11" s="249"/>
    </row>
    <row r="12" spans="1:46" s="250" customFormat="1" ht="13.15" customHeight="1" x14ac:dyDescent="0.15">
      <c r="A12" s="245" t="s">
        <v>150</v>
      </c>
      <c r="B12" s="246"/>
      <c r="C12" s="247">
        <f>C11*7.6</f>
        <v>608</v>
      </c>
      <c r="D12" s="247">
        <f>D11*7.6</f>
        <v>737.19999999999993</v>
      </c>
      <c r="E12" s="247">
        <f t="shared" ref="E12:V12" si="2">E11*7.6</f>
        <v>866.4</v>
      </c>
      <c r="F12" s="247">
        <f t="shared" si="2"/>
        <v>995.59999999999991</v>
      </c>
      <c r="G12" s="247">
        <f t="shared" si="2"/>
        <v>1124.8</v>
      </c>
      <c r="H12" s="247">
        <f t="shared" si="2"/>
        <v>1254</v>
      </c>
      <c r="I12" s="247">
        <f t="shared" si="2"/>
        <v>1383.2</v>
      </c>
      <c r="J12" s="247">
        <f t="shared" si="2"/>
        <v>1512.3999999999999</v>
      </c>
      <c r="K12" s="247">
        <f t="shared" si="2"/>
        <v>1641.6</v>
      </c>
      <c r="L12" s="247">
        <f t="shared" si="2"/>
        <v>1770.8</v>
      </c>
      <c r="M12" s="247">
        <f t="shared" si="2"/>
        <v>1900</v>
      </c>
      <c r="N12" s="247">
        <f t="shared" si="2"/>
        <v>2112.7999999999997</v>
      </c>
      <c r="O12" s="247">
        <f t="shared" si="2"/>
        <v>2325.6</v>
      </c>
      <c r="P12" s="247">
        <f t="shared" si="2"/>
        <v>2538.4</v>
      </c>
      <c r="Q12" s="247">
        <f t="shared" si="2"/>
        <v>2751.2</v>
      </c>
      <c r="R12" s="247">
        <f t="shared" si="2"/>
        <v>2964</v>
      </c>
      <c r="S12" s="247">
        <f t="shared" si="2"/>
        <v>3169.2</v>
      </c>
      <c r="T12" s="247">
        <f t="shared" si="2"/>
        <v>3374.3999999999996</v>
      </c>
      <c r="U12" s="247">
        <f t="shared" si="2"/>
        <v>3579.6</v>
      </c>
      <c r="V12" s="247">
        <f t="shared" si="2"/>
        <v>3784.7999999999997</v>
      </c>
      <c r="W12" s="248"/>
      <c r="X12" s="248"/>
      <c r="Y12" s="248"/>
      <c r="Z12" s="248"/>
      <c r="AA12" s="248"/>
      <c r="AB12" s="248"/>
      <c r="AC12" s="248"/>
      <c r="AD12" s="248"/>
      <c r="AE12" s="248"/>
      <c r="AF12" s="248"/>
      <c r="AG12" s="248"/>
      <c r="AH12" s="248"/>
      <c r="AI12" s="249"/>
      <c r="AJ12" s="249"/>
      <c r="AK12" s="249"/>
      <c r="AL12" s="249"/>
      <c r="AM12" s="249"/>
      <c r="AN12" s="249"/>
      <c r="AO12" s="249"/>
      <c r="AP12" s="249"/>
      <c r="AQ12" s="249"/>
      <c r="AR12" s="249"/>
      <c r="AS12" s="249"/>
      <c r="AT12" s="249"/>
    </row>
    <row r="13" spans="1:46" s="250" customFormat="1" ht="13.15" customHeight="1" x14ac:dyDescent="0.15">
      <c r="A13" s="272"/>
      <c r="C13" s="252"/>
      <c r="D13" s="252"/>
      <c r="E13" s="252"/>
      <c r="F13" s="252"/>
      <c r="G13" s="252"/>
      <c r="H13" s="252"/>
      <c r="I13" s="252"/>
      <c r="J13" s="252"/>
      <c r="K13" s="252"/>
      <c r="L13" s="252"/>
      <c r="M13" s="252"/>
      <c r="N13" s="252"/>
      <c r="O13" s="252"/>
      <c r="P13" s="252"/>
      <c r="Q13" s="252"/>
      <c r="R13" s="252"/>
      <c r="S13" s="252"/>
      <c r="T13" s="252"/>
      <c r="U13" s="252"/>
      <c r="V13" s="252"/>
      <c r="W13" s="248"/>
      <c r="X13" s="248"/>
      <c r="Y13" s="248"/>
      <c r="Z13" s="248"/>
      <c r="AA13" s="248"/>
      <c r="AB13" s="248"/>
      <c r="AC13" s="248"/>
      <c r="AD13" s="248"/>
      <c r="AE13" s="248"/>
      <c r="AF13" s="248"/>
      <c r="AG13" s="248"/>
      <c r="AH13" s="248"/>
      <c r="AI13" s="249"/>
      <c r="AJ13" s="249"/>
      <c r="AK13" s="249"/>
      <c r="AL13" s="249"/>
      <c r="AM13" s="249"/>
      <c r="AN13" s="249"/>
      <c r="AO13" s="249"/>
      <c r="AP13" s="249"/>
      <c r="AQ13" s="249"/>
      <c r="AR13" s="249"/>
      <c r="AS13" s="249"/>
      <c r="AT13" s="249"/>
    </row>
    <row r="14" spans="1:46" s="250" customFormat="1" ht="13.15" customHeight="1" x14ac:dyDescent="0.15">
      <c r="A14" s="243" t="s">
        <v>199</v>
      </c>
      <c r="B14" s="274" t="s">
        <v>200</v>
      </c>
      <c r="C14" s="243">
        <v>1</v>
      </c>
      <c r="D14" s="243">
        <v>2</v>
      </c>
      <c r="E14" s="243">
        <v>3</v>
      </c>
      <c r="F14" s="243">
        <v>4</v>
      </c>
      <c r="G14" s="243">
        <v>5</v>
      </c>
      <c r="H14" s="243">
        <v>6</v>
      </c>
      <c r="I14" s="243">
        <v>7</v>
      </c>
      <c r="J14" s="243">
        <v>8</v>
      </c>
      <c r="K14" s="243">
        <v>9</v>
      </c>
      <c r="L14" s="243">
        <v>10</v>
      </c>
      <c r="M14" s="243">
        <v>11</v>
      </c>
      <c r="N14" s="243">
        <v>12</v>
      </c>
      <c r="O14" s="243">
        <v>13</v>
      </c>
      <c r="P14" s="243">
        <v>14</v>
      </c>
      <c r="Q14" s="243">
        <v>15</v>
      </c>
      <c r="R14" s="243">
        <v>16</v>
      </c>
      <c r="S14" s="243">
        <v>17</v>
      </c>
      <c r="T14" s="243">
        <v>18</v>
      </c>
      <c r="U14" s="243">
        <v>19</v>
      </c>
      <c r="V14" s="243">
        <v>20</v>
      </c>
      <c r="W14" s="248"/>
      <c r="X14" s="248"/>
      <c r="Y14" s="248"/>
      <c r="Z14" s="248"/>
      <c r="AA14" s="248"/>
      <c r="AB14" s="248"/>
      <c r="AC14" s="248"/>
      <c r="AD14" s="248"/>
      <c r="AE14" s="248"/>
      <c r="AF14" s="248"/>
      <c r="AG14" s="248"/>
      <c r="AH14" s="248"/>
      <c r="AI14" s="249"/>
      <c r="AJ14" s="249"/>
      <c r="AK14" s="249"/>
      <c r="AL14" s="249"/>
      <c r="AM14" s="249"/>
      <c r="AN14" s="249"/>
      <c r="AO14" s="249"/>
      <c r="AP14" s="249"/>
      <c r="AQ14" s="249"/>
      <c r="AR14" s="249"/>
      <c r="AS14" s="249"/>
      <c r="AT14" s="249"/>
    </row>
    <row r="15" spans="1:46" s="250" customFormat="1" ht="13.15" customHeight="1" x14ac:dyDescent="0.15">
      <c r="A15" s="246" t="s">
        <v>98</v>
      </c>
      <c r="B15" s="246">
        <v>-0.63400000000000001</v>
      </c>
      <c r="C15" s="273">
        <f>$B$15*'Ulazni parametri projekta'!C15</f>
        <v>0</v>
      </c>
      <c r="D15" s="273">
        <f>$B$15*'Ulazni parametri projekta'!D15</f>
        <v>0</v>
      </c>
      <c r="E15" s="273">
        <f>$B$15*'Ulazni parametri projekta'!E13</f>
        <v>0</v>
      </c>
      <c r="F15" s="273">
        <f>$B$15*'Ulazni parametri projekta'!F13</f>
        <v>0</v>
      </c>
      <c r="G15" s="273">
        <f>$B$15*'Ulazni parametri projekta'!G13</f>
        <v>0</v>
      </c>
      <c r="H15" s="273">
        <f>$B$15*'Ulazni parametri projekta'!H13</f>
        <v>0</v>
      </c>
      <c r="I15" s="273">
        <f>$B$15*'Ulazni parametri projekta'!I13</f>
        <v>0</v>
      </c>
      <c r="J15" s="273">
        <f>$B$15*'Ulazni parametri projekta'!J13</f>
        <v>0</v>
      </c>
      <c r="K15" s="273">
        <f>$B$15*'Ulazni parametri projekta'!K13</f>
        <v>0</v>
      </c>
      <c r="L15" s="273">
        <f>$B$15*'Ulazni parametri projekta'!L13</f>
        <v>0</v>
      </c>
      <c r="M15" s="273">
        <f>$B$15*'Ulazni parametri projekta'!M13</f>
        <v>0</v>
      </c>
      <c r="N15" s="273">
        <f>$B$15*'Ulazni parametri projekta'!N13</f>
        <v>0</v>
      </c>
      <c r="O15" s="273">
        <f>$B$15*'Ulazni parametri projekta'!O13</f>
        <v>0</v>
      </c>
      <c r="P15" s="273">
        <f>$B$15*'Ulazni parametri projekta'!P13</f>
        <v>0</v>
      </c>
      <c r="Q15" s="273">
        <f>$B$15*'Ulazni parametri projekta'!Q13</f>
        <v>0</v>
      </c>
      <c r="R15" s="273">
        <f>$B$15*'Ulazni parametri projekta'!R13</f>
        <v>0</v>
      </c>
      <c r="S15" s="273">
        <f>$B$15*'Ulazni parametri projekta'!S13</f>
        <v>0</v>
      </c>
      <c r="T15" s="273">
        <f>$B$15*'Ulazni parametri projekta'!T13</f>
        <v>0</v>
      </c>
      <c r="U15" s="273">
        <f>$B$15*'Ulazni parametri projekta'!U13</f>
        <v>0</v>
      </c>
      <c r="V15" s="273">
        <f>$B$15*'Ulazni parametri projekta'!V13</f>
        <v>0</v>
      </c>
      <c r="W15" s="248"/>
      <c r="X15" s="248"/>
      <c r="Y15" s="248"/>
      <c r="Z15" s="248"/>
      <c r="AA15" s="248"/>
      <c r="AB15" s="248"/>
      <c r="AC15" s="248"/>
      <c r="AD15" s="248"/>
      <c r="AE15" s="248"/>
      <c r="AF15" s="248"/>
      <c r="AG15" s="248"/>
      <c r="AH15" s="248"/>
      <c r="AI15" s="249"/>
      <c r="AJ15" s="249"/>
      <c r="AK15" s="249"/>
      <c r="AL15" s="249"/>
      <c r="AM15" s="249"/>
      <c r="AN15" s="249"/>
      <c r="AO15" s="249"/>
      <c r="AP15" s="249"/>
      <c r="AQ15" s="249"/>
      <c r="AR15" s="249"/>
      <c r="AS15" s="249"/>
      <c r="AT15" s="249"/>
    </row>
    <row r="16" spans="1:46" s="250" customFormat="1" ht="13.15" customHeight="1" x14ac:dyDescent="0.15">
      <c r="A16" s="246" t="s">
        <v>99</v>
      </c>
      <c r="B16" s="246">
        <v>-1.5209999999999999</v>
      </c>
      <c r="C16" s="273">
        <f>$B$16*'Ulazni parametri projekta'!C14</f>
        <v>0</v>
      </c>
      <c r="D16" s="273">
        <f>$B$16*'Ulazni parametri projekta'!D14</f>
        <v>0</v>
      </c>
      <c r="E16" s="273">
        <f>$B$16*'Ulazni parametri projekta'!E14</f>
        <v>0</v>
      </c>
      <c r="F16" s="273">
        <f>$B$16*'Ulazni parametri projekta'!F14</f>
        <v>0</v>
      </c>
      <c r="G16" s="273">
        <f>$B$16*'Ulazni parametri projekta'!G14</f>
        <v>0</v>
      </c>
      <c r="H16" s="273">
        <f>$B$16*'Ulazni parametri projekta'!H14</f>
        <v>0</v>
      </c>
      <c r="I16" s="273">
        <f>$B$16*'Ulazni parametri projekta'!I14</f>
        <v>0</v>
      </c>
      <c r="J16" s="273">
        <f>$B$16*'Ulazni parametri projekta'!J14</f>
        <v>0</v>
      </c>
      <c r="K16" s="273">
        <f>$B$16*'Ulazni parametri projekta'!K14</f>
        <v>0</v>
      </c>
      <c r="L16" s="273">
        <f>$B$16*'Ulazni parametri projekta'!L14</f>
        <v>0</v>
      </c>
      <c r="M16" s="273">
        <f>$B$16*'Ulazni parametri projekta'!M14</f>
        <v>0</v>
      </c>
      <c r="N16" s="273">
        <f>$B$16*'Ulazni parametri projekta'!N14</f>
        <v>0</v>
      </c>
      <c r="O16" s="273">
        <f>$B$16*'Ulazni parametri projekta'!O14</f>
        <v>0</v>
      </c>
      <c r="P16" s="273">
        <f>$B$16*'Ulazni parametri projekta'!P14</f>
        <v>0</v>
      </c>
      <c r="Q16" s="273">
        <f>$B$16*'Ulazni parametri projekta'!Q14</f>
        <v>0</v>
      </c>
      <c r="R16" s="273">
        <f>$B$16*'Ulazni parametri projekta'!R14</f>
        <v>0</v>
      </c>
      <c r="S16" s="273">
        <f>$B$16*'Ulazni parametri projekta'!S14</f>
        <v>0</v>
      </c>
      <c r="T16" s="273">
        <f>$B$16*'Ulazni parametri projekta'!T14</f>
        <v>0</v>
      </c>
      <c r="U16" s="273">
        <f>$B$16*'Ulazni parametri projekta'!U14</f>
        <v>0</v>
      </c>
      <c r="V16" s="273">
        <f>$B$16*'Ulazni parametri projekta'!V14</f>
        <v>0</v>
      </c>
      <c r="W16" s="248"/>
      <c r="X16" s="248"/>
      <c r="Y16" s="248"/>
      <c r="Z16" s="248"/>
      <c r="AA16" s="248"/>
      <c r="AB16" s="248"/>
      <c r="AC16" s="248"/>
      <c r="AD16" s="248"/>
      <c r="AE16" s="248"/>
      <c r="AF16" s="248"/>
      <c r="AG16" s="248"/>
      <c r="AH16" s="248"/>
      <c r="AI16" s="249"/>
      <c r="AJ16" s="249"/>
      <c r="AK16" s="249"/>
      <c r="AL16" s="249"/>
      <c r="AM16" s="249"/>
      <c r="AN16" s="249"/>
      <c r="AO16" s="249"/>
      <c r="AP16" s="249"/>
      <c r="AQ16" s="249"/>
      <c r="AR16" s="249"/>
      <c r="AS16" s="249"/>
      <c r="AT16" s="249"/>
    </row>
    <row r="17" spans="1:46" s="250" customFormat="1" ht="13.15" customHeight="1" x14ac:dyDescent="0.15">
      <c r="A17" s="246" t="s">
        <v>100</v>
      </c>
      <c r="B17" s="246">
        <v>-0.53</v>
      </c>
      <c r="C17" s="273">
        <f>$B$17*'Ulazni parametri projekta'!C13</f>
        <v>0</v>
      </c>
      <c r="D17" s="273">
        <f>$B$17*'Ulazni parametri projekta'!D13</f>
        <v>0</v>
      </c>
      <c r="E17" s="273">
        <f>$B$17*'Ulazni parametri projekta'!E15</f>
        <v>0</v>
      </c>
      <c r="F17" s="273">
        <f>$B$17*'Ulazni parametri projekta'!F15</f>
        <v>0</v>
      </c>
      <c r="G17" s="273">
        <f>$B$17*'Ulazni parametri projekta'!G15</f>
        <v>0</v>
      </c>
      <c r="H17" s="273">
        <f>$B$17*'Ulazni parametri projekta'!H15</f>
        <v>0</v>
      </c>
      <c r="I17" s="273">
        <f>$B$17*'Ulazni parametri projekta'!I15</f>
        <v>0</v>
      </c>
      <c r="J17" s="273">
        <f>$B$17*'Ulazni parametri projekta'!J15</f>
        <v>0</v>
      </c>
      <c r="K17" s="273">
        <f>$B$17*'Ulazni parametri projekta'!K15</f>
        <v>0</v>
      </c>
      <c r="L17" s="273">
        <f>$B$17*'Ulazni parametri projekta'!L15</f>
        <v>0</v>
      </c>
      <c r="M17" s="273">
        <f>$B$17*'Ulazni parametri projekta'!M15</f>
        <v>0</v>
      </c>
      <c r="N17" s="273">
        <f>$B$17*'Ulazni parametri projekta'!N15</f>
        <v>0</v>
      </c>
      <c r="O17" s="273">
        <f>$B$17*'Ulazni parametri projekta'!O15</f>
        <v>0</v>
      </c>
      <c r="P17" s="273">
        <f>$B$17*'Ulazni parametri projekta'!P15</f>
        <v>0</v>
      </c>
      <c r="Q17" s="273">
        <f>$B$17*'Ulazni parametri projekta'!Q15</f>
        <v>0</v>
      </c>
      <c r="R17" s="273">
        <f>$B$17*'Ulazni parametri projekta'!R15</f>
        <v>0</v>
      </c>
      <c r="S17" s="273">
        <f>$B$17*'Ulazni parametri projekta'!S15</f>
        <v>0</v>
      </c>
      <c r="T17" s="273">
        <f>$B$17*'Ulazni parametri projekta'!T15</f>
        <v>0</v>
      </c>
      <c r="U17" s="273">
        <f>$B$17*'Ulazni parametri projekta'!U15</f>
        <v>0</v>
      </c>
      <c r="V17" s="273">
        <f>$B$17*'Ulazni parametri projekta'!V15</f>
        <v>0</v>
      </c>
      <c r="W17" s="248"/>
      <c r="X17" s="248"/>
      <c r="Y17" s="248"/>
      <c r="Z17" s="248"/>
      <c r="AA17" s="248"/>
      <c r="AB17" s="248"/>
      <c r="AC17" s="248"/>
      <c r="AD17" s="248"/>
      <c r="AE17" s="248"/>
      <c r="AF17" s="248"/>
      <c r="AG17" s="248"/>
      <c r="AH17" s="248"/>
      <c r="AI17" s="249"/>
      <c r="AJ17" s="249"/>
      <c r="AK17" s="249"/>
      <c r="AL17" s="249"/>
      <c r="AM17" s="249"/>
      <c r="AN17" s="249"/>
      <c r="AO17" s="249"/>
      <c r="AP17" s="249"/>
      <c r="AQ17" s="249"/>
      <c r="AR17" s="249"/>
      <c r="AS17" s="249"/>
      <c r="AT17" s="249"/>
    </row>
    <row r="18" spans="1:46" s="250" customFormat="1" ht="13.15" customHeight="1" x14ac:dyDescent="0.15">
      <c r="A18" s="246" t="s">
        <v>101</v>
      </c>
      <c r="B18" s="246">
        <v>-0.28699999999999998</v>
      </c>
      <c r="C18" s="273">
        <f>$B$18*'Ulazni parametri projekta'!C16</f>
        <v>0</v>
      </c>
      <c r="D18" s="273">
        <f>$B$18*'Ulazni parametri projekta'!D16</f>
        <v>0</v>
      </c>
      <c r="E18" s="273">
        <f>$B$18*'Ulazni parametri projekta'!E16</f>
        <v>0</v>
      </c>
      <c r="F18" s="273">
        <f>$B$18*'Ulazni parametri projekta'!F16</f>
        <v>0</v>
      </c>
      <c r="G18" s="273">
        <f>$B$18*'Ulazni parametri projekta'!G16</f>
        <v>0</v>
      </c>
      <c r="H18" s="273">
        <f>$B$18*'Ulazni parametri projekta'!H16</f>
        <v>0</v>
      </c>
      <c r="I18" s="273">
        <f>$B$18*'Ulazni parametri projekta'!I16</f>
        <v>0</v>
      </c>
      <c r="J18" s="273">
        <f>$B$18*'Ulazni parametri projekta'!J16</f>
        <v>0</v>
      </c>
      <c r="K18" s="273">
        <f>$B$18*'Ulazni parametri projekta'!K16</f>
        <v>0</v>
      </c>
      <c r="L18" s="273">
        <f>$B$18*'Ulazni parametri projekta'!L16</f>
        <v>0</v>
      </c>
      <c r="M18" s="273">
        <f>$B$18*'Ulazni parametri projekta'!M16</f>
        <v>0</v>
      </c>
      <c r="N18" s="273">
        <f>$B$18*'Ulazni parametri projekta'!N16</f>
        <v>0</v>
      </c>
      <c r="O18" s="273">
        <f>$B$18*'Ulazni parametri projekta'!O16</f>
        <v>0</v>
      </c>
      <c r="P18" s="273">
        <f>$B$18*'Ulazni parametri projekta'!P16</f>
        <v>0</v>
      </c>
      <c r="Q18" s="273">
        <f>$B$18*'Ulazni parametri projekta'!Q16</f>
        <v>0</v>
      </c>
      <c r="R18" s="273">
        <f>$B$18*'Ulazni parametri projekta'!R16</f>
        <v>0</v>
      </c>
      <c r="S18" s="273">
        <f>$B$18*'Ulazni parametri projekta'!S16</f>
        <v>0</v>
      </c>
      <c r="T18" s="273">
        <f>$B$18*'Ulazni parametri projekta'!T16</f>
        <v>0</v>
      </c>
      <c r="U18" s="273">
        <f>$B$18*'Ulazni parametri projekta'!U16</f>
        <v>0</v>
      </c>
      <c r="V18" s="273">
        <f>$B$18*'Ulazni parametri projekta'!V16</f>
        <v>0</v>
      </c>
      <c r="W18" s="248"/>
      <c r="X18" s="248"/>
      <c r="Y18" s="248"/>
      <c r="Z18" s="248"/>
      <c r="AA18" s="248"/>
      <c r="AB18" s="248"/>
      <c r="AC18" s="248"/>
      <c r="AD18" s="248"/>
      <c r="AE18" s="248"/>
      <c r="AF18" s="248"/>
      <c r="AG18" s="248"/>
      <c r="AH18" s="248"/>
      <c r="AI18" s="249"/>
      <c r="AJ18" s="249"/>
      <c r="AK18" s="249"/>
      <c r="AL18" s="249"/>
      <c r="AM18" s="249"/>
      <c r="AN18" s="249"/>
      <c r="AO18" s="249"/>
      <c r="AP18" s="249"/>
      <c r="AQ18" s="249"/>
      <c r="AR18" s="249"/>
      <c r="AS18" s="249"/>
      <c r="AT18" s="249"/>
    </row>
    <row r="19" spans="1:46" s="250" customFormat="1" ht="13.15" customHeight="1" x14ac:dyDescent="0.15">
      <c r="A19" s="246" t="s">
        <v>117</v>
      </c>
      <c r="B19" s="246">
        <v>-1.0369999999999999</v>
      </c>
      <c r="C19" s="273">
        <f>('Ulazni parametri projekta'!C18-'Operativni P&amp;T'!B16)*'Ekonomska  analiza'!$B$19</f>
        <v>0</v>
      </c>
      <c r="D19" s="273">
        <f>('Ulazni parametri projekta'!D18-'Operativni P&amp;T'!D16)*'Ekonomska  analiza'!$B$19</f>
        <v>0</v>
      </c>
      <c r="E19" s="273">
        <f>$B$19*'Ulazni parametri projekta'!E17</f>
        <v>0</v>
      </c>
      <c r="F19" s="273">
        <f>$B$19*'Ulazni parametri projekta'!F17</f>
        <v>0</v>
      </c>
      <c r="G19" s="273">
        <f>$B$19*'Ulazni parametri projekta'!G17</f>
        <v>0</v>
      </c>
      <c r="H19" s="273">
        <f>$B$19*'Ulazni parametri projekta'!H17</f>
        <v>0</v>
      </c>
      <c r="I19" s="273">
        <f>$B$19*'Ulazni parametri projekta'!I17</f>
        <v>0</v>
      </c>
      <c r="J19" s="273">
        <f>$B$19*'Ulazni parametri projekta'!J17</f>
        <v>0</v>
      </c>
      <c r="K19" s="273">
        <f>$B$19*'Ulazni parametri projekta'!K17</f>
        <v>0</v>
      </c>
      <c r="L19" s="273">
        <f>$B$19*'Ulazni parametri projekta'!L17</f>
        <v>0</v>
      </c>
      <c r="M19" s="273">
        <f>$B$19*'Ulazni parametri projekta'!M17</f>
        <v>0</v>
      </c>
      <c r="N19" s="273">
        <f>$B$19*'Ulazni parametri projekta'!N17</f>
        <v>0</v>
      </c>
      <c r="O19" s="273">
        <f>$B$19*'Ulazni parametri projekta'!O17</f>
        <v>0</v>
      </c>
      <c r="P19" s="273">
        <f>$B$19*'Ulazni parametri projekta'!P17</f>
        <v>0</v>
      </c>
      <c r="Q19" s="273">
        <f>$B$19*'Ulazni parametri projekta'!Q17</f>
        <v>0</v>
      </c>
      <c r="R19" s="273">
        <f>$B$19*'Ulazni parametri projekta'!R17</f>
        <v>0</v>
      </c>
      <c r="S19" s="273">
        <f>$B$19*'Ulazni parametri projekta'!S17</f>
        <v>0</v>
      </c>
      <c r="T19" s="273">
        <f>$B$19*'Ulazni parametri projekta'!T17</f>
        <v>0</v>
      </c>
      <c r="U19" s="273">
        <f>$B$19*'Ulazni parametri projekta'!U17</f>
        <v>0</v>
      </c>
      <c r="V19" s="273">
        <f>$B$19*'Ulazni parametri projekta'!V17</f>
        <v>0</v>
      </c>
      <c r="W19" s="248"/>
      <c r="X19" s="248"/>
      <c r="Y19" s="248"/>
      <c r="Z19" s="248"/>
      <c r="AA19" s="248"/>
      <c r="AB19" s="248"/>
      <c r="AC19" s="248"/>
      <c r="AD19" s="248"/>
      <c r="AE19" s="248"/>
      <c r="AF19" s="248"/>
      <c r="AG19" s="248"/>
      <c r="AH19" s="248"/>
      <c r="AI19" s="249"/>
      <c r="AJ19" s="249"/>
      <c r="AK19" s="249"/>
      <c r="AL19" s="249"/>
      <c r="AM19" s="249"/>
      <c r="AN19" s="249"/>
      <c r="AO19" s="249"/>
      <c r="AP19" s="249"/>
      <c r="AQ19" s="249"/>
      <c r="AR19" s="249"/>
      <c r="AS19" s="249"/>
      <c r="AT19" s="249"/>
    </row>
    <row r="20" spans="1:46" s="250" customFormat="1" ht="28.9" customHeight="1" x14ac:dyDescent="0.15">
      <c r="A20" s="251"/>
      <c r="C20" s="252"/>
      <c r="D20" s="252"/>
      <c r="E20" s="252"/>
      <c r="F20" s="252"/>
      <c r="G20" s="252"/>
      <c r="H20" s="252"/>
      <c r="I20" s="252"/>
      <c r="J20" s="252"/>
      <c r="K20" s="252"/>
      <c r="L20" s="252"/>
      <c r="M20" s="252"/>
      <c r="N20" s="252"/>
      <c r="O20" s="252"/>
      <c r="P20" s="252"/>
      <c r="Q20" s="252"/>
      <c r="R20" s="252"/>
      <c r="S20" s="252"/>
      <c r="T20" s="252"/>
      <c r="U20" s="252"/>
      <c r="V20" s="248"/>
      <c r="W20" s="248"/>
      <c r="X20" s="248"/>
      <c r="Y20" s="248"/>
      <c r="Z20" s="248"/>
      <c r="AA20" s="248"/>
      <c r="AB20" s="248"/>
      <c r="AC20" s="248"/>
      <c r="AD20" s="248"/>
      <c r="AE20" s="248"/>
      <c r="AF20" s="248"/>
      <c r="AG20" s="248"/>
      <c r="AH20" s="248"/>
      <c r="AI20" s="249"/>
      <c r="AJ20" s="249"/>
      <c r="AK20" s="249"/>
      <c r="AL20" s="249"/>
      <c r="AM20" s="249"/>
      <c r="AN20" s="249"/>
      <c r="AO20" s="249"/>
      <c r="AP20" s="249"/>
      <c r="AQ20" s="249"/>
      <c r="AR20" s="249"/>
      <c r="AS20" s="249"/>
      <c r="AT20" s="249"/>
    </row>
    <row r="21" spans="1:46" s="255" customFormat="1" ht="31.9" customHeight="1" x14ac:dyDescent="0.15">
      <c r="A21" s="49" t="s">
        <v>23</v>
      </c>
      <c r="B21" s="253" t="s">
        <v>1</v>
      </c>
      <c r="C21" s="49">
        <v>1</v>
      </c>
      <c r="D21" s="49">
        <v>2</v>
      </c>
      <c r="E21" s="49">
        <v>3</v>
      </c>
      <c r="F21" s="49">
        <v>4</v>
      </c>
      <c r="G21" s="49">
        <v>5</v>
      </c>
      <c r="H21" s="49">
        <v>6</v>
      </c>
      <c r="I21" s="49">
        <v>7</v>
      </c>
      <c r="J21" s="49">
        <v>8</v>
      </c>
      <c r="K21" s="49">
        <v>9</v>
      </c>
      <c r="L21" s="49">
        <v>10</v>
      </c>
      <c r="M21" s="49">
        <v>11</v>
      </c>
      <c r="N21" s="49">
        <v>12</v>
      </c>
      <c r="O21" s="49">
        <v>13</v>
      </c>
      <c r="P21" s="49">
        <v>14</v>
      </c>
      <c r="Q21" s="49">
        <v>15</v>
      </c>
      <c r="R21" s="49">
        <v>16</v>
      </c>
      <c r="S21" s="49">
        <v>17</v>
      </c>
      <c r="T21" s="49">
        <v>18</v>
      </c>
      <c r="U21" s="49">
        <v>19</v>
      </c>
      <c r="V21" s="49">
        <v>20</v>
      </c>
      <c r="W21" s="248"/>
      <c r="X21" s="248"/>
      <c r="Y21" s="248"/>
      <c r="Z21" s="248"/>
      <c r="AA21" s="248"/>
      <c r="AB21" s="248"/>
      <c r="AC21" s="248"/>
      <c r="AD21" s="248"/>
      <c r="AE21" s="248"/>
      <c r="AF21" s="248"/>
      <c r="AG21" s="248"/>
      <c r="AH21" s="248"/>
      <c r="AI21" s="254"/>
      <c r="AJ21" s="254"/>
      <c r="AK21" s="254"/>
      <c r="AL21" s="254"/>
      <c r="AM21" s="254"/>
      <c r="AN21" s="254"/>
      <c r="AO21" s="254"/>
      <c r="AP21" s="254"/>
      <c r="AQ21" s="254"/>
      <c r="AR21" s="254"/>
      <c r="AS21" s="254"/>
      <c r="AT21" s="254"/>
    </row>
    <row r="22" spans="1:46" s="250" customFormat="1" ht="12" customHeight="1" x14ac:dyDescent="0.15">
      <c r="A22" s="256" t="s">
        <v>164</v>
      </c>
      <c r="B22" s="257"/>
      <c r="C22" s="37">
        <f>C9*'Ulazni parametri projekta'!C18</f>
        <v>0</v>
      </c>
      <c r="D22" s="37">
        <f>D9*'Ulazni parametri projekta'!D18</f>
        <v>0</v>
      </c>
      <c r="E22" s="37">
        <f>E9*'Ulazni parametri projekta'!E18</f>
        <v>0</v>
      </c>
      <c r="F22" s="37">
        <f>F9*'Ulazni parametri projekta'!F18</f>
        <v>0</v>
      </c>
      <c r="G22" s="37">
        <f>G9*'Ulazni parametri projekta'!G18</f>
        <v>0</v>
      </c>
      <c r="H22" s="37">
        <f>H9*'Ulazni parametri projekta'!H18</f>
        <v>0</v>
      </c>
      <c r="I22" s="37">
        <f>I9*'Ulazni parametri projekta'!I18</f>
        <v>0</v>
      </c>
      <c r="J22" s="37">
        <f>J9*'Ulazni parametri projekta'!J18</f>
        <v>0</v>
      </c>
      <c r="K22" s="37">
        <f>K9*'Ulazni parametri projekta'!J18</f>
        <v>0</v>
      </c>
      <c r="L22" s="37">
        <f>L9*'Ulazni parametri projekta'!K18</f>
        <v>0</v>
      </c>
      <c r="M22" s="37">
        <f>M9*'Ulazni parametri projekta'!L18</f>
        <v>0</v>
      </c>
      <c r="N22" s="37">
        <f>N9*'Ulazni parametri projekta'!M18</f>
        <v>0</v>
      </c>
      <c r="O22" s="37">
        <f>O9*'Ulazni parametri projekta'!N18</f>
        <v>0</v>
      </c>
      <c r="P22" s="37">
        <f>P9*'Ulazni parametri projekta'!O18</f>
        <v>0</v>
      </c>
      <c r="Q22" s="37">
        <f>Q9*'Ulazni parametri projekta'!P18</f>
        <v>0</v>
      </c>
      <c r="R22" s="37">
        <f>R9*'Ulazni parametri projekta'!Q18</f>
        <v>0</v>
      </c>
      <c r="S22" s="37">
        <f>S9*'Ulazni parametri projekta'!R18</f>
        <v>0</v>
      </c>
      <c r="T22" s="37">
        <f>T9*'Ulazni parametri projekta'!S18</f>
        <v>0</v>
      </c>
      <c r="U22" s="37">
        <f>U9*'Ulazni parametri projekta'!T18</f>
        <v>0</v>
      </c>
      <c r="V22" s="37">
        <f>V9*'Ulazni parametri projekta'!U18</f>
        <v>0</v>
      </c>
      <c r="W22" s="248"/>
      <c r="X22" s="248"/>
      <c r="Y22" s="248"/>
      <c r="Z22" s="248"/>
      <c r="AA22" s="248"/>
      <c r="AB22" s="248"/>
      <c r="AC22" s="248"/>
      <c r="AD22" s="248"/>
      <c r="AE22" s="248"/>
      <c r="AF22" s="248"/>
      <c r="AG22" s="248"/>
      <c r="AH22" s="248"/>
      <c r="AI22" s="249"/>
      <c r="AJ22" s="249"/>
      <c r="AK22" s="249"/>
      <c r="AL22" s="249"/>
      <c r="AM22" s="249"/>
      <c r="AN22" s="249"/>
      <c r="AO22" s="249"/>
      <c r="AP22" s="249"/>
      <c r="AQ22" s="249"/>
      <c r="AR22" s="249"/>
      <c r="AS22" s="249"/>
      <c r="AT22" s="249"/>
    </row>
    <row r="23" spans="1:46" s="250" customFormat="1" ht="12" customHeight="1" x14ac:dyDescent="0.15">
      <c r="A23" s="44" t="s">
        <v>147</v>
      </c>
      <c r="B23" s="257"/>
      <c r="C23" s="37">
        <f>C12*'Operativni P&amp;T'!B16</f>
        <v>0</v>
      </c>
      <c r="D23" s="37">
        <f>D12*'Operativni P&amp;T'!D16</f>
        <v>0</v>
      </c>
      <c r="E23" s="37">
        <f>E12*'Operativni P&amp;T'!F16</f>
        <v>0</v>
      </c>
      <c r="F23" s="37">
        <f>(F15+F16+F17+F18+F19)*F12*-1</f>
        <v>0</v>
      </c>
      <c r="G23" s="37">
        <f>(G15+G16+G17+G18+G19)*G12*-1</f>
        <v>0</v>
      </c>
      <c r="H23" s="37">
        <f t="shared" ref="H23:U23" si="3">(H15+H16+H17+H18+H19)*H12*-1</f>
        <v>0</v>
      </c>
      <c r="I23" s="37">
        <f t="shared" si="3"/>
        <v>0</v>
      </c>
      <c r="J23" s="37">
        <f t="shared" si="3"/>
        <v>0</v>
      </c>
      <c r="K23" s="37">
        <f t="shared" si="3"/>
        <v>0</v>
      </c>
      <c r="L23" s="37">
        <f t="shared" si="3"/>
        <v>0</v>
      </c>
      <c r="M23" s="37">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ref="V23" si="4">(V15+V16+V17+V18+V19)*V12*-1</f>
        <v>0</v>
      </c>
      <c r="W23" s="248"/>
      <c r="X23" s="248"/>
      <c r="Y23" s="248"/>
      <c r="Z23" s="248"/>
      <c r="AA23" s="248"/>
      <c r="AB23" s="248"/>
      <c r="AC23" s="248"/>
      <c r="AD23" s="248"/>
      <c r="AE23" s="248"/>
      <c r="AF23" s="248"/>
      <c r="AG23" s="248"/>
      <c r="AH23" s="248"/>
      <c r="AI23" s="249"/>
      <c r="AJ23" s="249"/>
      <c r="AK23" s="249"/>
      <c r="AL23" s="249"/>
      <c r="AM23" s="249"/>
      <c r="AN23" s="249"/>
      <c r="AO23" s="249"/>
      <c r="AP23" s="249"/>
      <c r="AQ23" s="249"/>
      <c r="AR23" s="249"/>
      <c r="AS23" s="249"/>
      <c r="AT23" s="249"/>
    </row>
    <row r="24" spans="1:46" s="250" customFormat="1" ht="14.25" customHeight="1" x14ac:dyDescent="0.15">
      <c r="A24" s="256" t="s">
        <v>160</v>
      </c>
      <c r="B24" s="257"/>
      <c r="C24" s="73"/>
      <c r="D24" s="73"/>
      <c r="E24" s="73"/>
      <c r="F24" s="73"/>
      <c r="G24" s="73"/>
      <c r="H24" s="73"/>
      <c r="I24" s="73"/>
      <c r="J24" s="73"/>
      <c r="K24" s="73"/>
      <c r="L24" s="73"/>
      <c r="M24" s="73"/>
      <c r="N24" s="73"/>
      <c r="O24" s="73"/>
      <c r="P24" s="73"/>
      <c r="Q24" s="73"/>
      <c r="R24" s="73"/>
      <c r="S24" s="73"/>
      <c r="T24" s="73"/>
      <c r="U24" s="73"/>
      <c r="V24" s="73"/>
      <c r="W24" s="248"/>
      <c r="X24" s="248"/>
      <c r="Y24" s="248"/>
      <c r="Z24" s="248"/>
      <c r="AA24" s="248"/>
      <c r="AB24" s="248"/>
      <c r="AC24" s="248"/>
      <c r="AD24" s="248"/>
      <c r="AE24" s="248"/>
      <c r="AF24" s="248"/>
      <c r="AG24" s="248"/>
      <c r="AH24" s="248"/>
      <c r="AI24" s="249"/>
      <c r="AJ24" s="249"/>
      <c r="AK24" s="249"/>
      <c r="AL24" s="249"/>
      <c r="AM24" s="249"/>
      <c r="AN24" s="249"/>
      <c r="AO24" s="249"/>
      <c r="AP24" s="249"/>
      <c r="AQ24" s="249"/>
      <c r="AR24" s="249"/>
      <c r="AS24" s="249"/>
      <c r="AT24" s="249"/>
    </row>
    <row r="25" spans="1:46" s="261" customFormat="1" ht="24" customHeight="1" x14ac:dyDescent="0.15">
      <c r="A25" s="258" t="s">
        <v>35</v>
      </c>
      <c r="B25" s="259"/>
      <c r="C25" s="58">
        <f>SUM(C22:C24)</f>
        <v>0</v>
      </c>
      <c r="D25" s="58">
        <f t="shared" ref="D25:U25" si="5">SUM(D22:D24)</f>
        <v>0</v>
      </c>
      <c r="E25" s="58">
        <f t="shared" si="5"/>
        <v>0</v>
      </c>
      <c r="F25" s="58">
        <f t="shared" si="5"/>
        <v>0</v>
      </c>
      <c r="G25" s="58">
        <f t="shared" si="5"/>
        <v>0</v>
      </c>
      <c r="H25" s="58">
        <f t="shared" si="5"/>
        <v>0</v>
      </c>
      <c r="I25" s="58">
        <f t="shared" si="5"/>
        <v>0</v>
      </c>
      <c r="J25" s="58">
        <f t="shared" si="5"/>
        <v>0</v>
      </c>
      <c r="K25" s="58">
        <f t="shared" si="5"/>
        <v>0</v>
      </c>
      <c r="L25" s="58">
        <f t="shared" si="5"/>
        <v>0</v>
      </c>
      <c r="M25" s="58">
        <f t="shared" si="5"/>
        <v>0</v>
      </c>
      <c r="N25" s="58">
        <f t="shared" si="5"/>
        <v>0</v>
      </c>
      <c r="O25" s="58">
        <f t="shared" si="5"/>
        <v>0</v>
      </c>
      <c r="P25" s="58">
        <f t="shared" si="5"/>
        <v>0</v>
      </c>
      <c r="Q25" s="58">
        <f t="shared" si="5"/>
        <v>0</v>
      </c>
      <c r="R25" s="58">
        <f t="shared" si="5"/>
        <v>0</v>
      </c>
      <c r="S25" s="58">
        <f t="shared" si="5"/>
        <v>0</v>
      </c>
      <c r="T25" s="58">
        <f t="shared" si="5"/>
        <v>0</v>
      </c>
      <c r="U25" s="58">
        <f t="shared" si="5"/>
        <v>0</v>
      </c>
      <c r="V25" s="58">
        <f t="shared" ref="V25" si="6">SUM(V22:V24)</f>
        <v>0</v>
      </c>
      <c r="W25" s="248"/>
      <c r="X25" s="248"/>
      <c r="Y25" s="248"/>
      <c r="Z25" s="248"/>
      <c r="AA25" s="248"/>
      <c r="AB25" s="248"/>
      <c r="AC25" s="248"/>
      <c r="AD25" s="248"/>
      <c r="AE25" s="248"/>
      <c r="AF25" s="248"/>
      <c r="AG25" s="248"/>
      <c r="AH25" s="248"/>
      <c r="AI25" s="260"/>
      <c r="AJ25" s="260"/>
      <c r="AK25" s="260"/>
      <c r="AL25" s="260"/>
      <c r="AM25" s="260"/>
      <c r="AN25" s="260"/>
      <c r="AO25" s="260"/>
      <c r="AP25" s="260"/>
      <c r="AQ25" s="260"/>
      <c r="AR25" s="260"/>
      <c r="AS25" s="249"/>
      <c r="AT25" s="249"/>
    </row>
    <row r="26" spans="1:46" s="249" customFormat="1" ht="17.45" customHeight="1" x14ac:dyDescent="0.15">
      <c r="A26" s="262" t="s">
        <v>24</v>
      </c>
      <c r="B26" s="257">
        <v>1</v>
      </c>
      <c r="C26" s="71">
        <f>'Operativni P&amp;T'!B26*$B$26</f>
        <v>0</v>
      </c>
      <c r="D26" s="71">
        <f>'Operativni P&amp;T'!C26*$B$26</f>
        <v>0</v>
      </c>
      <c r="E26" s="71">
        <f>'Operativni P&amp;T'!D26*$B$26</f>
        <v>0</v>
      </c>
      <c r="F26" s="71">
        <f>'Operativni P&amp;T'!E26*$B$26</f>
        <v>0</v>
      </c>
      <c r="G26" s="71">
        <f>'Operativni P&amp;T'!F26*$B$26</f>
        <v>0</v>
      </c>
      <c r="H26" s="71">
        <f>'Operativni P&amp;T'!G26*$B$26</f>
        <v>0</v>
      </c>
      <c r="I26" s="71">
        <f>'Operativni P&amp;T'!H26*$B$26</f>
        <v>0</v>
      </c>
      <c r="J26" s="71">
        <f>'Operativni P&amp;T'!I26*$B$26</f>
        <v>0</v>
      </c>
      <c r="K26" s="71">
        <f>'Operativni P&amp;T'!J26*$B$26</f>
        <v>0</v>
      </c>
      <c r="L26" s="71">
        <f>'Operativni P&amp;T'!K26*$B$26</f>
        <v>0</v>
      </c>
      <c r="M26" s="71">
        <f>'Operativni P&amp;T'!L26*$B$26</f>
        <v>0</v>
      </c>
      <c r="N26" s="71">
        <f>'Operativni P&amp;T'!M26*$B$26</f>
        <v>0</v>
      </c>
      <c r="O26" s="71">
        <f>'Operativni P&amp;T'!N26*$B$26</f>
        <v>0</v>
      </c>
      <c r="P26" s="71">
        <f>'Operativni P&amp;T'!O26*$B$26</f>
        <v>0</v>
      </c>
      <c r="Q26" s="71">
        <f>'Operativni P&amp;T'!P26*$B$26</f>
        <v>0</v>
      </c>
      <c r="R26" s="71">
        <f>'Operativni P&amp;T'!Q26*$B$26</f>
        <v>0</v>
      </c>
      <c r="S26" s="71">
        <f>'Operativni P&amp;T'!R26*$B$26</f>
        <v>0</v>
      </c>
      <c r="T26" s="71">
        <f>'Operativni P&amp;T'!S26*$B$26</f>
        <v>0</v>
      </c>
      <c r="U26" s="71">
        <f>'Operativni P&amp;T'!T26*$B$26</f>
        <v>0</v>
      </c>
      <c r="V26" s="71">
        <f>'Operativni P&amp;T'!U26*$B$26</f>
        <v>0</v>
      </c>
      <c r="W26" s="263"/>
      <c r="X26" s="263"/>
      <c r="Y26" s="263"/>
      <c r="Z26" s="263"/>
      <c r="AA26" s="263"/>
      <c r="AB26" s="263"/>
      <c r="AC26" s="263"/>
      <c r="AD26" s="263"/>
      <c r="AE26" s="263"/>
      <c r="AF26" s="263"/>
      <c r="AG26" s="263"/>
      <c r="AH26" s="263"/>
    </row>
    <row r="27" spans="1:46" s="249" customFormat="1" ht="17.45" customHeight="1" x14ac:dyDescent="0.15">
      <c r="A27" s="264" t="s">
        <v>25</v>
      </c>
      <c r="B27" s="257">
        <v>1</v>
      </c>
      <c r="C27" s="73"/>
      <c r="D27" s="73"/>
      <c r="E27" s="73"/>
      <c r="F27" s="73"/>
      <c r="G27" s="73"/>
      <c r="H27" s="73"/>
      <c r="I27" s="73"/>
      <c r="J27" s="73"/>
      <c r="K27" s="73"/>
      <c r="L27" s="73"/>
      <c r="M27" s="73"/>
      <c r="N27" s="73"/>
      <c r="O27" s="73"/>
      <c r="P27" s="73"/>
      <c r="Q27" s="73"/>
      <c r="R27" s="73"/>
      <c r="S27" s="73"/>
      <c r="T27" s="73"/>
      <c r="U27" s="73"/>
      <c r="V27" s="73"/>
      <c r="W27" s="263"/>
      <c r="X27" s="263"/>
      <c r="Y27" s="263"/>
      <c r="Z27" s="263"/>
      <c r="AA27" s="263"/>
      <c r="AB27" s="263"/>
      <c r="AC27" s="263"/>
      <c r="AD27" s="263"/>
      <c r="AE27" s="263"/>
      <c r="AF27" s="263"/>
      <c r="AG27" s="263"/>
      <c r="AH27" s="263"/>
    </row>
    <row r="28" spans="1:46" s="249" customFormat="1" ht="17.45" customHeight="1" x14ac:dyDescent="0.15">
      <c r="A28" s="262" t="str">
        <f>'Operativni P&amp;T'!A27</f>
        <v xml:space="preserve">Gorivo </v>
      </c>
      <c r="B28" s="257">
        <v>1</v>
      </c>
      <c r="C28" s="60">
        <f>'Operativni P&amp;T'!B27*'Ekonomska  analiza'!$B$28</f>
        <v>0</v>
      </c>
      <c r="D28" s="60">
        <f>'Operativni P&amp;T'!C27*'Ekonomska  analiza'!$B$28</f>
        <v>0</v>
      </c>
      <c r="E28" s="60">
        <f>'Operativni P&amp;T'!D27*'Ekonomska  analiza'!$B$28</f>
        <v>0</v>
      </c>
      <c r="F28" s="60">
        <f>'Operativni P&amp;T'!E27*'Ekonomska  analiza'!$B$28</f>
        <v>0</v>
      </c>
      <c r="G28" s="60">
        <f>'Operativni P&amp;T'!F27*'Ekonomska  analiza'!$B$28</f>
        <v>0</v>
      </c>
      <c r="H28" s="60">
        <f>'Operativni P&amp;T'!G27*'Ekonomska  analiza'!$B$28</f>
        <v>0</v>
      </c>
      <c r="I28" s="60">
        <f>'Operativni P&amp;T'!H27*'Ekonomska  analiza'!$B$28</f>
        <v>0</v>
      </c>
      <c r="J28" s="60">
        <f>'Operativni P&amp;T'!I27*'Ekonomska  analiza'!$B$28</f>
        <v>0</v>
      </c>
      <c r="K28" s="60">
        <f>'Operativni P&amp;T'!J27*'Ekonomska  analiza'!$B$28</f>
        <v>0</v>
      </c>
      <c r="L28" s="60">
        <f>'Operativni P&amp;T'!K27*'Ekonomska  analiza'!$B$28</f>
        <v>0</v>
      </c>
      <c r="M28" s="60">
        <f>'Operativni P&amp;T'!L27*'Ekonomska  analiza'!$B$28</f>
        <v>0</v>
      </c>
      <c r="N28" s="60">
        <f>'Operativni P&amp;T'!M27*'Ekonomska  analiza'!$B$28</f>
        <v>0</v>
      </c>
      <c r="O28" s="60">
        <f>'Operativni P&amp;T'!N27*'Ekonomska  analiza'!$B$28</f>
        <v>0</v>
      </c>
      <c r="P28" s="60">
        <f>'Operativni P&amp;T'!O27*'Ekonomska  analiza'!$B$28</f>
        <v>0</v>
      </c>
      <c r="Q28" s="60">
        <f>'Operativni P&amp;T'!P27*'Ekonomska  analiza'!$B$28</f>
        <v>0</v>
      </c>
      <c r="R28" s="60">
        <f>'Operativni P&amp;T'!Q27*'Ekonomska  analiza'!$B$28</f>
        <v>0</v>
      </c>
      <c r="S28" s="60">
        <f>'Operativni P&amp;T'!R27*'Ekonomska  analiza'!$B$28</f>
        <v>0</v>
      </c>
      <c r="T28" s="60">
        <f>'Operativni P&amp;T'!S27*'Ekonomska  analiza'!$B$28</f>
        <v>0</v>
      </c>
      <c r="U28" s="60">
        <f>'Operativni P&amp;T'!T27*'Ekonomska  analiza'!$B$28</f>
        <v>0</v>
      </c>
      <c r="V28" s="60">
        <f>'Operativni P&amp;T'!U27*'Ekonomska  analiza'!$B$28</f>
        <v>0</v>
      </c>
      <c r="W28" s="263"/>
      <c r="X28" s="263"/>
      <c r="Y28" s="263"/>
      <c r="Z28" s="263"/>
      <c r="AA28" s="263"/>
      <c r="AB28" s="263"/>
      <c r="AC28" s="263"/>
      <c r="AD28" s="263"/>
      <c r="AE28" s="263"/>
      <c r="AF28" s="263"/>
      <c r="AG28" s="263"/>
      <c r="AH28" s="263"/>
    </row>
    <row r="29" spans="1:46" s="249" customFormat="1" ht="17.45" customHeight="1" x14ac:dyDescent="0.15">
      <c r="A29" s="265" t="s">
        <v>26</v>
      </c>
      <c r="B29" s="257">
        <v>1</v>
      </c>
      <c r="C29" s="60">
        <f>'Operativni P&amp;T'!B30*'Ekonomska  analiza'!$B$29</f>
        <v>0</v>
      </c>
      <c r="D29" s="60">
        <f>'Operativni P&amp;T'!C30*'Ekonomska  analiza'!$B$29</f>
        <v>0</v>
      </c>
      <c r="E29" s="60">
        <f>'Operativni P&amp;T'!D30*'Ekonomska  analiza'!$B$29</f>
        <v>0</v>
      </c>
      <c r="F29" s="60">
        <f>'Operativni P&amp;T'!E30*'Ekonomska  analiza'!$B$29</f>
        <v>0</v>
      </c>
      <c r="G29" s="60">
        <f>'Operativni P&amp;T'!F30*'Ekonomska  analiza'!$B$29</f>
        <v>0</v>
      </c>
      <c r="H29" s="60">
        <f>'Operativni P&amp;T'!G30*'Ekonomska  analiza'!$B$29</f>
        <v>0</v>
      </c>
      <c r="I29" s="60">
        <f>'Operativni P&amp;T'!H30*'Ekonomska  analiza'!$B$29</f>
        <v>0</v>
      </c>
      <c r="J29" s="60">
        <f>'Operativni P&amp;T'!I30*'Ekonomska  analiza'!$B$29</f>
        <v>0</v>
      </c>
      <c r="K29" s="60">
        <f>'Operativni P&amp;T'!J30*'Ekonomska  analiza'!$B$29</f>
        <v>0</v>
      </c>
      <c r="L29" s="60">
        <f>'Operativni P&amp;T'!K30*'Ekonomska  analiza'!$B$29</f>
        <v>0</v>
      </c>
      <c r="M29" s="60">
        <f>'Operativni P&amp;T'!L30*'Ekonomska  analiza'!$B$29</f>
        <v>0</v>
      </c>
      <c r="N29" s="60">
        <f>'Operativni P&amp;T'!M30*'Ekonomska  analiza'!$B$29</f>
        <v>0</v>
      </c>
      <c r="O29" s="60">
        <f>'Operativni P&amp;T'!N30*'Ekonomska  analiza'!$B$29</f>
        <v>0</v>
      </c>
      <c r="P29" s="60">
        <f>'Operativni P&amp;T'!O30*'Ekonomska  analiza'!$B$29</f>
        <v>0</v>
      </c>
      <c r="Q29" s="60">
        <f>'Operativni P&amp;T'!P30*'Ekonomska  analiza'!$B$29</f>
        <v>0</v>
      </c>
      <c r="R29" s="60">
        <f>'Operativni P&amp;T'!Q30*'Ekonomska  analiza'!$B$29</f>
        <v>0</v>
      </c>
      <c r="S29" s="60">
        <f>'Operativni P&amp;T'!R30*'Ekonomska  analiza'!$B$29</f>
        <v>0</v>
      </c>
      <c r="T29" s="60">
        <f>'Operativni P&amp;T'!S30*'Ekonomska  analiza'!$B$29</f>
        <v>0</v>
      </c>
      <c r="U29" s="60">
        <f>'Operativni P&amp;T'!T30*'Ekonomska  analiza'!$B$29</f>
        <v>0</v>
      </c>
      <c r="V29" s="60">
        <f>'Operativni P&amp;T'!U30*'Ekonomska  analiza'!$B$29</f>
        <v>0</v>
      </c>
      <c r="W29" s="263"/>
      <c r="X29" s="263"/>
      <c r="Y29" s="263"/>
      <c r="Z29" s="263"/>
      <c r="AA29" s="263"/>
      <c r="AB29" s="263"/>
      <c r="AC29" s="263"/>
      <c r="AD29" s="263"/>
      <c r="AE29" s="263"/>
      <c r="AF29" s="263"/>
      <c r="AG29" s="263"/>
      <c r="AH29" s="263"/>
    </row>
    <row r="30" spans="1:46" s="249" customFormat="1" ht="17.45" customHeight="1" x14ac:dyDescent="0.15">
      <c r="A30" s="265" t="s">
        <v>82</v>
      </c>
      <c r="B30" s="257">
        <v>1</v>
      </c>
      <c r="C30" s="60">
        <f>$B30*'Operativni P&amp;T'!B28</f>
        <v>0</v>
      </c>
      <c r="D30" s="60">
        <f>$B30*'Operativni P&amp;T'!C28</f>
        <v>0</v>
      </c>
      <c r="E30" s="60">
        <f>$B30*'Operativni P&amp;T'!D28</f>
        <v>0</v>
      </c>
      <c r="F30" s="60">
        <f>$B30*'Operativni P&amp;T'!E28</f>
        <v>0</v>
      </c>
      <c r="G30" s="60">
        <f>$B30*'Operativni P&amp;T'!F28</f>
        <v>0</v>
      </c>
      <c r="H30" s="60">
        <f>$B30*'Operativni P&amp;T'!G28</f>
        <v>0</v>
      </c>
      <c r="I30" s="60">
        <f>$B30*'Operativni P&amp;T'!H28</f>
        <v>0</v>
      </c>
      <c r="J30" s="60">
        <f>$B30*'Operativni P&amp;T'!I28</f>
        <v>0</v>
      </c>
      <c r="K30" s="60">
        <f>$B30*'Operativni P&amp;T'!J28</f>
        <v>0</v>
      </c>
      <c r="L30" s="60">
        <f>$B30*'Operativni P&amp;T'!K28</f>
        <v>0</v>
      </c>
      <c r="M30" s="60">
        <f>$B30*'Operativni P&amp;T'!L28</f>
        <v>0</v>
      </c>
      <c r="N30" s="60">
        <f>$B30*'Operativni P&amp;T'!M28</f>
        <v>0</v>
      </c>
      <c r="O30" s="60">
        <f>$B30*'Operativni P&amp;T'!N28</f>
        <v>0</v>
      </c>
      <c r="P30" s="60">
        <f>$B30*'Operativni P&amp;T'!O28</f>
        <v>0</v>
      </c>
      <c r="Q30" s="60">
        <f>$B30*'Operativni P&amp;T'!P28</f>
        <v>0</v>
      </c>
      <c r="R30" s="60">
        <f>$B30*'Operativni P&amp;T'!Q28</f>
        <v>0</v>
      </c>
      <c r="S30" s="60">
        <f>$B30*'Operativni P&amp;T'!R28</f>
        <v>0</v>
      </c>
      <c r="T30" s="60">
        <f>$B30*'Operativni P&amp;T'!S28</f>
        <v>0</v>
      </c>
      <c r="U30" s="60">
        <f>$B30*'Operativni P&amp;T'!T28</f>
        <v>0</v>
      </c>
      <c r="V30" s="60">
        <f>$B30*'Operativni P&amp;T'!U28</f>
        <v>0</v>
      </c>
      <c r="W30" s="263"/>
      <c r="X30" s="263"/>
      <c r="Y30" s="263"/>
      <c r="Z30" s="263"/>
      <c r="AA30" s="263"/>
      <c r="AB30" s="263"/>
      <c r="AC30" s="263"/>
      <c r="AD30" s="263"/>
      <c r="AE30" s="263"/>
      <c r="AF30" s="263"/>
      <c r="AG30" s="263"/>
      <c r="AH30" s="263"/>
    </row>
    <row r="31" spans="1:46" s="249" customFormat="1" ht="17.45" customHeight="1" x14ac:dyDescent="0.15">
      <c r="A31" s="265" t="s">
        <v>27</v>
      </c>
      <c r="B31" s="257">
        <v>1</v>
      </c>
      <c r="C31" s="60">
        <f>$B31*'Operativni P&amp;T'!B29</f>
        <v>0</v>
      </c>
      <c r="D31" s="60">
        <f>$B31*'Operativni P&amp;T'!C29</f>
        <v>0</v>
      </c>
      <c r="E31" s="60">
        <f>$B31*'Operativni P&amp;T'!D29</f>
        <v>0</v>
      </c>
      <c r="F31" s="60">
        <f>$B31*'Operativni P&amp;T'!E29</f>
        <v>0</v>
      </c>
      <c r="G31" s="60">
        <f>$B31*'Operativni P&amp;T'!F29</f>
        <v>0</v>
      </c>
      <c r="H31" s="60">
        <f>$B31*'Operativni P&amp;T'!G29</f>
        <v>0</v>
      </c>
      <c r="I31" s="60">
        <f>$B31*'Operativni P&amp;T'!H29</f>
        <v>0</v>
      </c>
      <c r="J31" s="60">
        <f>$B31*'Operativni P&amp;T'!I29</f>
        <v>0</v>
      </c>
      <c r="K31" s="60">
        <f>$B31*'Operativni P&amp;T'!J29</f>
        <v>0</v>
      </c>
      <c r="L31" s="60">
        <f>$B31*'Operativni P&amp;T'!K29</f>
        <v>0</v>
      </c>
      <c r="M31" s="60">
        <f>$B31*'Operativni P&amp;T'!L29</f>
        <v>0</v>
      </c>
      <c r="N31" s="60">
        <f>$B31*'Operativni P&amp;T'!M29</f>
        <v>0</v>
      </c>
      <c r="O31" s="60">
        <f>$B31*'Operativni P&amp;T'!N29</f>
        <v>0</v>
      </c>
      <c r="P31" s="60">
        <f>$B31*'Operativni P&amp;T'!O29</f>
        <v>0</v>
      </c>
      <c r="Q31" s="60">
        <f>$B31*'Operativni P&amp;T'!P29</f>
        <v>0</v>
      </c>
      <c r="R31" s="60">
        <f>$B31*'Operativni P&amp;T'!Q29</f>
        <v>0</v>
      </c>
      <c r="S31" s="60">
        <f>$B31*'Operativni P&amp;T'!R29</f>
        <v>0</v>
      </c>
      <c r="T31" s="60">
        <f>$B31*'Operativni P&amp;T'!S29</f>
        <v>0</v>
      </c>
      <c r="U31" s="60">
        <f>$B31*'Operativni P&amp;T'!T29</f>
        <v>0</v>
      </c>
      <c r="V31" s="60">
        <f>$B31*'Operativni P&amp;T'!U29</f>
        <v>0</v>
      </c>
      <c r="W31" s="263"/>
      <c r="X31" s="263"/>
      <c r="Y31" s="263"/>
      <c r="Z31" s="263"/>
      <c r="AA31" s="263"/>
      <c r="AB31" s="263"/>
      <c r="AC31" s="263"/>
      <c r="AD31" s="263"/>
      <c r="AE31" s="263"/>
      <c r="AF31" s="263"/>
      <c r="AG31" s="263"/>
      <c r="AH31" s="263"/>
    </row>
    <row r="32" spans="1:46" s="249" customFormat="1" ht="17.45" customHeight="1" x14ac:dyDescent="0.15">
      <c r="A32" s="265" t="str">
        <f>'Operativni P&amp;T'!A31</f>
        <v>Troškovi odrzavanja</v>
      </c>
      <c r="B32" s="257">
        <v>1</v>
      </c>
      <c r="C32" s="60">
        <f>$B32*'Operativni P&amp;T'!B31</f>
        <v>0</v>
      </c>
      <c r="D32" s="60">
        <f>$B32*'Operativni P&amp;T'!C31</f>
        <v>0</v>
      </c>
      <c r="E32" s="60">
        <f>$B32*'Operativni P&amp;T'!D31</f>
        <v>0</v>
      </c>
      <c r="F32" s="60">
        <f>$B32*'Operativni P&amp;T'!E31</f>
        <v>0</v>
      </c>
      <c r="G32" s="60">
        <f>$B32*'Operativni P&amp;T'!F31</f>
        <v>0</v>
      </c>
      <c r="H32" s="60">
        <f>$B32*'Operativni P&amp;T'!G31</f>
        <v>0</v>
      </c>
      <c r="I32" s="60">
        <f>$B32*'Operativni P&amp;T'!H31</f>
        <v>0</v>
      </c>
      <c r="J32" s="60">
        <f>$B32*'Operativni P&amp;T'!I31</f>
        <v>0</v>
      </c>
      <c r="K32" s="60">
        <f>$B32*'Operativni P&amp;T'!J31</f>
        <v>0</v>
      </c>
      <c r="L32" s="60">
        <f>$B32*'Operativni P&amp;T'!K31</f>
        <v>0</v>
      </c>
      <c r="M32" s="60">
        <f>$B32*'Operativni P&amp;T'!L31</f>
        <v>0</v>
      </c>
      <c r="N32" s="60">
        <f>$B32*'Operativni P&amp;T'!M31</f>
        <v>0</v>
      </c>
      <c r="O32" s="60">
        <f>$B32*'Operativni P&amp;T'!N31</f>
        <v>0</v>
      </c>
      <c r="P32" s="60">
        <f>$B32*'Operativni P&amp;T'!O31</f>
        <v>0</v>
      </c>
      <c r="Q32" s="60">
        <f>$B32*'Operativni P&amp;T'!P31</f>
        <v>0</v>
      </c>
      <c r="R32" s="60">
        <f>$B32*'Operativni P&amp;T'!Q31</f>
        <v>0</v>
      </c>
      <c r="S32" s="60">
        <f>$B32*'Operativni P&amp;T'!R31</f>
        <v>0</v>
      </c>
      <c r="T32" s="60">
        <f>$B32*'Operativni P&amp;T'!S31</f>
        <v>0</v>
      </c>
      <c r="U32" s="60">
        <f>$B32*'Operativni P&amp;T'!T31</f>
        <v>0</v>
      </c>
      <c r="V32" s="60">
        <f>$B32*'Operativni P&amp;T'!U31</f>
        <v>0</v>
      </c>
      <c r="W32" s="263"/>
      <c r="X32" s="263"/>
      <c r="Y32" s="263"/>
      <c r="Z32" s="263"/>
      <c r="AA32" s="263"/>
      <c r="AB32" s="263"/>
      <c r="AC32" s="263"/>
      <c r="AD32" s="263"/>
      <c r="AE32" s="263"/>
      <c r="AF32" s="263"/>
      <c r="AG32" s="263"/>
      <c r="AH32" s="263"/>
    </row>
    <row r="33" spans="1:46" s="249" customFormat="1" ht="17.45" customHeight="1" x14ac:dyDescent="0.15">
      <c r="A33" s="265" t="str">
        <f>'Operativni P&amp;T'!A32</f>
        <v>Ostali troškovi (osiguranje itd)</v>
      </c>
      <c r="B33" s="257">
        <v>1</v>
      </c>
      <c r="C33" s="60">
        <f>$B33*'Operativni P&amp;T'!B32</f>
        <v>0</v>
      </c>
      <c r="D33" s="60">
        <f>$B33*'Operativni P&amp;T'!C32</f>
        <v>0</v>
      </c>
      <c r="E33" s="60">
        <f>$B33*'Operativni P&amp;T'!D32</f>
        <v>0</v>
      </c>
      <c r="F33" s="60">
        <f>$B33*'Operativni P&amp;T'!E32</f>
        <v>0</v>
      </c>
      <c r="G33" s="60">
        <f>$B33*'Operativni P&amp;T'!F32</f>
        <v>0</v>
      </c>
      <c r="H33" s="60">
        <f>$B33*'Operativni P&amp;T'!G32</f>
        <v>0</v>
      </c>
      <c r="I33" s="60">
        <f>$B33*'Operativni P&amp;T'!H32</f>
        <v>0</v>
      </c>
      <c r="J33" s="60">
        <f>$B33*'Operativni P&amp;T'!I32</f>
        <v>0</v>
      </c>
      <c r="K33" s="60">
        <f>$B33*'Operativni P&amp;T'!J32</f>
        <v>0</v>
      </c>
      <c r="L33" s="60">
        <f>$B33*'Operativni P&amp;T'!K32</f>
        <v>0</v>
      </c>
      <c r="M33" s="60">
        <f>$B33*'Operativni P&amp;T'!L32</f>
        <v>0</v>
      </c>
      <c r="N33" s="60">
        <f>$B33*'Operativni P&amp;T'!M32</f>
        <v>0</v>
      </c>
      <c r="O33" s="60">
        <f>$B33*'Operativni P&amp;T'!N32</f>
        <v>0</v>
      </c>
      <c r="P33" s="60">
        <f>$B33*'Operativni P&amp;T'!O32</f>
        <v>0</v>
      </c>
      <c r="Q33" s="60">
        <f>$B33*'Operativni P&amp;T'!P32</f>
        <v>0</v>
      </c>
      <c r="R33" s="60">
        <f>$B33*'Operativni P&amp;T'!Q32</f>
        <v>0</v>
      </c>
      <c r="S33" s="60">
        <f>$B33*'Operativni P&amp;T'!R32</f>
        <v>0</v>
      </c>
      <c r="T33" s="60">
        <f>$B33*'Operativni P&amp;T'!S32</f>
        <v>0</v>
      </c>
      <c r="U33" s="60">
        <f>$B33*'Operativni P&amp;T'!T32</f>
        <v>0</v>
      </c>
      <c r="V33" s="60">
        <f>$B33*'Operativni P&amp;T'!U32</f>
        <v>0</v>
      </c>
      <c r="W33" s="263"/>
      <c r="X33" s="263"/>
      <c r="Y33" s="263"/>
      <c r="Z33" s="263"/>
      <c r="AA33" s="263"/>
      <c r="AB33" s="263"/>
      <c r="AC33" s="263"/>
      <c r="AD33" s="263"/>
      <c r="AE33" s="263"/>
      <c r="AF33" s="263"/>
      <c r="AG33" s="263"/>
      <c r="AH33" s="263"/>
    </row>
    <row r="34" spans="1:46" s="249" customFormat="1" ht="17.45" customHeight="1" x14ac:dyDescent="0.15">
      <c r="A34" s="265" t="str">
        <f>'Operativni P&amp;T'!A33</f>
        <v>Zbrinjavanje ostatnog otpada</v>
      </c>
      <c r="B34" s="257">
        <v>1</v>
      </c>
      <c r="C34" s="60">
        <f>$B34*'Operativni P&amp;T'!B33</f>
        <v>0</v>
      </c>
      <c r="D34" s="60">
        <f>$B34*'Operativni P&amp;T'!C33</f>
        <v>0</v>
      </c>
      <c r="E34" s="60">
        <f>$B34*'Operativni P&amp;T'!D33</f>
        <v>0</v>
      </c>
      <c r="F34" s="60">
        <f>$B34*'Operativni P&amp;T'!E33</f>
        <v>0</v>
      </c>
      <c r="G34" s="60">
        <f>$B34*'Operativni P&amp;T'!F33</f>
        <v>0</v>
      </c>
      <c r="H34" s="60">
        <f>$B34*'Operativni P&amp;T'!G33</f>
        <v>0</v>
      </c>
      <c r="I34" s="60">
        <f>$B34*'Operativni P&amp;T'!H33</f>
        <v>0</v>
      </c>
      <c r="J34" s="60">
        <f>$B34*'Operativni P&amp;T'!I33</f>
        <v>0</v>
      </c>
      <c r="K34" s="60">
        <f>$B34*'Operativni P&amp;T'!J33</f>
        <v>0</v>
      </c>
      <c r="L34" s="60">
        <f>$B34*'Operativni P&amp;T'!K33</f>
        <v>0</v>
      </c>
      <c r="M34" s="60">
        <f>$B34*'Operativni P&amp;T'!L33</f>
        <v>0</v>
      </c>
      <c r="N34" s="60">
        <f>$B34*'Operativni P&amp;T'!M33</f>
        <v>0</v>
      </c>
      <c r="O34" s="60">
        <f>$B34*'Operativni P&amp;T'!N33</f>
        <v>0</v>
      </c>
      <c r="P34" s="60">
        <f>$B34*'Operativni P&amp;T'!O33</f>
        <v>0</v>
      </c>
      <c r="Q34" s="60">
        <f>$B34*'Operativni P&amp;T'!P33</f>
        <v>0</v>
      </c>
      <c r="R34" s="60">
        <f>$B34*'Operativni P&amp;T'!Q33</f>
        <v>0</v>
      </c>
      <c r="S34" s="60">
        <f>$B34*'Operativni P&amp;T'!R33</f>
        <v>0</v>
      </c>
      <c r="T34" s="60">
        <f>$B34*'Operativni P&amp;T'!S33</f>
        <v>0</v>
      </c>
      <c r="U34" s="60">
        <f>$B34*'Operativni P&amp;T'!T33</f>
        <v>0</v>
      </c>
      <c r="V34" s="60">
        <f>$B34*'Operativni P&amp;T'!U33</f>
        <v>0</v>
      </c>
      <c r="W34" s="263"/>
      <c r="X34" s="263"/>
      <c r="Y34" s="263"/>
      <c r="Z34" s="263"/>
      <c r="AA34" s="263"/>
      <c r="AB34" s="263"/>
      <c r="AC34" s="263"/>
      <c r="AD34" s="263"/>
      <c r="AE34" s="263"/>
      <c r="AF34" s="263"/>
      <c r="AG34" s="263"/>
      <c r="AH34" s="263"/>
    </row>
    <row r="35" spans="1:46" s="268" customFormat="1" ht="17.45" customHeight="1" x14ac:dyDescent="0.15">
      <c r="A35" s="266" t="s">
        <v>161</v>
      </c>
      <c r="B35" s="267"/>
      <c r="C35" s="39">
        <f t="shared" ref="C35:U35" si="7">SUM(C26:C34)</f>
        <v>0</v>
      </c>
      <c r="D35" s="39">
        <f t="shared" si="7"/>
        <v>0</v>
      </c>
      <c r="E35" s="39">
        <f t="shared" si="7"/>
        <v>0</v>
      </c>
      <c r="F35" s="39">
        <f t="shared" si="7"/>
        <v>0</v>
      </c>
      <c r="G35" s="39">
        <f t="shared" si="7"/>
        <v>0</v>
      </c>
      <c r="H35" s="39">
        <f t="shared" si="7"/>
        <v>0</v>
      </c>
      <c r="I35" s="39">
        <f t="shared" si="7"/>
        <v>0</v>
      </c>
      <c r="J35" s="39">
        <f t="shared" si="7"/>
        <v>0</v>
      </c>
      <c r="K35" s="39">
        <f t="shared" si="7"/>
        <v>0</v>
      </c>
      <c r="L35" s="39">
        <f t="shared" si="7"/>
        <v>0</v>
      </c>
      <c r="M35" s="39">
        <f t="shared" si="7"/>
        <v>0</v>
      </c>
      <c r="N35" s="39">
        <f t="shared" si="7"/>
        <v>0</v>
      </c>
      <c r="O35" s="39">
        <f t="shared" si="7"/>
        <v>0</v>
      </c>
      <c r="P35" s="39">
        <f t="shared" si="7"/>
        <v>0</v>
      </c>
      <c r="Q35" s="39">
        <f t="shared" si="7"/>
        <v>0</v>
      </c>
      <c r="R35" s="39">
        <f t="shared" si="7"/>
        <v>0</v>
      </c>
      <c r="S35" s="39">
        <f t="shared" si="7"/>
        <v>0</v>
      </c>
      <c r="T35" s="39">
        <f t="shared" si="7"/>
        <v>0</v>
      </c>
      <c r="U35" s="39">
        <f t="shared" si="7"/>
        <v>0</v>
      </c>
      <c r="V35" s="39">
        <f t="shared" ref="V35" si="8">SUM(V26:V34)</f>
        <v>0</v>
      </c>
      <c r="W35" s="248"/>
      <c r="X35" s="248"/>
      <c r="Y35" s="248"/>
      <c r="Z35" s="248"/>
      <c r="AA35" s="248"/>
      <c r="AB35" s="248"/>
      <c r="AC35" s="248"/>
      <c r="AD35" s="248"/>
      <c r="AE35" s="248"/>
      <c r="AF35" s="248"/>
      <c r="AG35" s="248"/>
      <c r="AH35" s="248"/>
      <c r="AI35" s="249"/>
      <c r="AJ35" s="249"/>
      <c r="AK35" s="249"/>
      <c r="AL35" s="249"/>
      <c r="AM35" s="249"/>
      <c r="AN35" s="249"/>
      <c r="AO35" s="249"/>
      <c r="AP35" s="249"/>
      <c r="AQ35" s="249"/>
      <c r="AR35" s="249"/>
      <c r="AS35" s="249"/>
      <c r="AT35" s="249"/>
    </row>
    <row r="36" spans="1:46" s="251" customFormat="1" ht="17.45" customHeight="1" x14ac:dyDescent="0.15">
      <c r="A36" s="256" t="s">
        <v>28</v>
      </c>
      <c r="B36" s="257">
        <v>0.8</v>
      </c>
      <c r="C36" s="37">
        <f>$B36*FNPVC!C12</f>
        <v>0</v>
      </c>
      <c r="D36" s="37">
        <f>$B36*FNPVC!D12</f>
        <v>0</v>
      </c>
      <c r="E36" s="37">
        <f>$B36*FNPVC!E12</f>
        <v>0</v>
      </c>
      <c r="F36" s="37">
        <f>$B36*FNPVC!F12</f>
        <v>0</v>
      </c>
      <c r="G36" s="37">
        <f>$B36*FNPVC!G12</f>
        <v>0</v>
      </c>
      <c r="H36" s="37">
        <f>$B36*FNPVC!H12</f>
        <v>0</v>
      </c>
      <c r="I36" s="37">
        <f>$B36*FNPVC!I12</f>
        <v>0</v>
      </c>
      <c r="J36" s="37">
        <f>$B36*FNPVC!J12</f>
        <v>0</v>
      </c>
      <c r="K36" s="37">
        <f>$B36*FNPVC!K12</f>
        <v>0</v>
      </c>
      <c r="L36" s="37">
        <f>$B36*FNPVC!L12</f>
        <v>0</v>
      </c>
      <c r="M36" s="37">
        <f>$B36*FNPVC!M12</f>
        <v>0</v>
      </c>
      <c r="N36" s="37">
        <f>$B36*FNPVC!N12</f>
        <v>0</v>
      </c>
      <c r="O36" s="37">
        <f>$B36*FNPVC!O12</f>
        <v>0</v>
      </c>
      <c r="P36" s="37">
        <f>$B36*FNPVC!P12</f>
        <v>0</v>
      </c>
      <c r="Q36" s="37">
        <f>$B36*FNPVC!Q12</f>
        <v>0</v>
      </c>
      <c r="R36" s="37">
        <f>$B36*FNPVC!R12</f>
        <v>0</v>
      </c>
      <c r="S36" s="37">
        <f>$B36*FNPVC!S12</f>
        <v>0</v>
      </c>
      <c r="T36" s="37">
        <f>$B36*FNPVC!T12</f>
        <v>0</v>
      </c>
      <c r="U36" s="37">
        <f>$B36*FNPVC!U12</f>
        <v>0</v>
      </c>
      <c r="V36" s="37">
        <f>$B36*FNPVC!V12</f>
        <v>0</v>
      </c>
      <c r="W36" s="248"/>
      <c r="X36" s="248"/>
      <c r="Y36" s="248"/>
      <c r="Z36" s="248"/>
      <c r="AA36" s="248"/>
      <c r="AB36" s="248"/>
      <c r="AC36" s="248"/>
      <c r="AD36" s="248"/>
      <c r="AE36" s="248"/>
      <c r="AF36" s="248"/>
      <c r="AG36" s="248"/>
      <c r="AH36" s="248"/>
      <c r="AI36" s="260"/>
      <c r="AJ36" s="260"/>
      <c r="AK36" s="260"/>
      <c r="AL36" s="260"/>
      <c r="AM36" s="260"/>
      <c r="AN36" s="260"/>
      <c r="AO36" s="260"/>
      <c r="AP36" s="260"/>
      <c r="AQ36" s="260"/>
      <c r="AR36" s="260"/>
      <c r="AS36" s="260"/>
      <c r="AT36" s="260"/>
    </row>
    <row r="37" spans="1:46" s="250" customFormat="1" ht="17.45" customHeight="1" x14ac:dyDescent="0.15">
      <c r="A37" s="44" t="s">
        <v>29</v>
      </c>
      <c r="B37" s="257">
        <v>1</v>
      </c>
      <c r="C37" s="37">
        <f>'Financijska održivost'!B17*$B$37</f>
        <v>0</v>
      </c>
      <c r="D37" s="37">
        <f>'Financijska održivost'!C17*$B$37</f>
        <v>0</v>
      </c>
      <c r="E37" s="37">
        <f>'Financijska održivost'!D17*$B$37</f>
        <v>0</v>
      </c>
      <c r="F37" s="37">
        <f>'Financijska održivost'!E17*$B$37</f>
        <v>0</v>
      </c>
      <c r="G37" s="37">
        <f>'Financijska održivost'!F17*$B$37</f>
        <v>0</v>
      </c>
      <c r="H37" s="37">
        <f>'Financijska održivost'!G17*$B$37</f>
        <v>0</v>
      </c>
      <c r="I37" s="37">
        <f>'Financijska održivost'!H17*$B$37</f>
        <v>0</v>
      </c>
      <c r="J37" s="37">
        <f>'Financijska održivost'!I17*$B$37</f>
        <v>0</v>
      </c>
      <c r="K37" s="37">
        <f>'Financijska održivost'!J17*$B$37</f>
        <v>0</v>
      </c>
      <c r="L37" s="37">
        <f>'Financijska održivost'!K17*$B$37</f>
        <v>0</v>
      </c>
      <c r="M37" s="37">
        <f>'Financijska održivost'!L17*$B$37</f>
        <v>0</v>
      </c>
      <c r="N37" s="37">
        <f>'Financijska održivost'!M17*$B$37</f>
        <v>0</v>
      </c>
      <c r="O37" s="37">
        <f>'Financijska održivost'!N17*$B$37</f>
        <v>0</v>
      </c>
      <c r="P37" s="37">
        <f>'Financijska održivost'!O17*$B$37</f>
        <v>0</v>
      </c>
      <c r="Q37" s="37">
        <f>'Financijska održivost'!P17*$B$37</f>
        <v>0</v>
      </c>
      <c r="R37" s="37">
        <f>'Financijska održivost'!Q17*$B$37</f>
        <v>0</v>
      </c>
      <c r="S37" s="37">
        <f>'Financijska održivost'!R17*$B$37</f>
        <v>0</v>
      </c>
      <c r="T37" s="37">
        <f>'Financijska održivost'!S17*$B$37</f>
        <v>0</v>
      </c>
      <c r="U37" s="37">
        <f>'Financijska održivost'!T17*$B$37</f>
        <v>0</v>
      </c>
      <c r="V37" s="37">
        <f>'Financijska održivost'!U17*$B$37</f>
        <v>0</v>
      </c>
      <c r="W37" s="248"/>
      <c r="X37" s="248"/>
      <c r="Y37" s="248"/>
      <c r="Z37" s="248"/>
      <c r="AA37" s="248"/>
      <c r="AB37" s="248"/>
      <c r="AC37" s="248"/>
      <c r="AD37" s="248"/>
      <c r="AE37" s="248"/>
      <c r="AF37" s="248"/>
      <c r="AG37" s="248"/>
      <c r="AH37" s="248"/>
      <c r="AI37" s="249"/>
      <c r="AJ37" s="249"/>
      <c r="AK37" s="249"/>
      <c r="AL37" s="249"/>
      <c r="AM37" s="249"/>
      <c r="AN37" s="249"/>
      <c r="AO37" s="249"/>
      <c r="AP37" s="249"/>
      <c r="AQ37" s="249"/>
      <c r="AR37" s="249"/>
      <c r="AS37" s="249"/>
      <c r="AT37" s="249"/>
    </row>
    <row r="38" spans="1:46" s="250" customFormat="1" ht="17.45" customHeight="1" x14ac:dyDescent="0.15">
      <c r="A38" s="44" t="s">
        <v>30</v>
      </c>
      <c r="B38" s="257">
        <f>B36</f>
        <v>0.8</v>
      </c>
      <c r="C38" s="57">
        <f>$B$38*(-FNPVK!B9)</f>
        <v>0</v>
      </c>
      <c r="D38" s="57">
        <f>$B$38*(-FNPVK!C9)</f>
        <v>0</v>
      </c>
      <c r="E38" s="57">
        <f>$B$38*(-FNPVK!D9)</f>
        <v>0</v>
      </c>
      <c r="F38" s="57">
        <f>$B$38*(-FNPVK!E9)</f>
        <v>0</v>
      </c>
      <c r="G38" s="57">
        <f>$B$38*(-FNPVK!F9)</f>
        <v>0</v>
      </c>
      <c r="H38" s="57">
        <f>$B$38*(-FNPVK!G9)</f>
        <v>0</v>
      </c>
      <c r="I38" s="57">
        <f>$B$38*(-FNPVK!H9)</f>
        <v>0</v>
      </c>
      <c r="J38" s="57">
        <f>$B$38*(-FNPVK!I9)</f>
        <v>0</v>
      </c>
      <c r="K38" s="57">
        <f>$B$38*(-FNPVK!J9)</f>
        <v>0</v>
      </c>
      <c r="L38" s="57">
        <f>$B$38*(-FNPVK!K9)</f>
        <v>0</v>
      </c>
      <c r="M38" s="57">
        <f>$B$38*(-FNPVK!L9)</f>
        <v>0</v>
      </c>
      <c r="N38" s="57">
        <f>$B$38*(-FNPVK!M9)</f>
        <v>0</v>
      </c>
      <c r="O38" s="57">
        <f>$B$38*(-FNPVK!N9)</f>
        <v>0</v>
      </c>
      <c r="P38" s="57">
        <f>$B$38*(-FNPVK!O9)</f>
        <v>0</v>
      </c>
      <c r="Q38" s="57">
        <f>$B$38*(-FNPVK!P9)</f>
        <v>0</v>
      </c>
      <c r="R38" s="57">
        <f>$B$38*(-FNPVK!Q9)</f>
        <v>0</v>
      </c>
      <c r="S38" s="57">
        <f>$B$38*(-FNPVK!R9)</f>
        <v>0</v>
      </c>
      <c r="T38" s="57">
        <f>$B$38*(-FNPVK!S9)</f>
        <v>0</v>
      </c>
      <c r="U38" s="57">
        <f>$B$38*(-FNPVK!T9)</f>
        <v>0</v>
      </c>
      <c r="V38" s="57">
        <f>$B$38*(-FNPVK!U9)</f>
        <v>0</v>
      </c>
      <c r="W38" s="248"/>
      <c r="X38" s="248"/>
      <c r="Y38" s="248"/>
      <c r="Z38" s="248"/>
      <c r="AA38" s="248"/>
      <c r="AB38" s="248"/>
      <c r="AC38" s="248"/>
      <c r="AD38" s="248"/>
      <c r="AE38" s="248"/>
      <c r="AF38" s="248"/>
      <c r="AG38" s="248"/>
      <c r="AH38" s="248"/>
      <c r="AI38" s="249"/>
      <c r="AJ38" s="249"/>
      <c r="AK38" s="249"/>
      <c r="AL38" s="249"/>
      <c r="AM38" s="249"/>
      <c r="AN38" s="249"/>
      <c r="AO38" s="249"/>
      <c r="AP38" s="249"/>
      <c r="AQ38" s="249"/>
      <c r="AR38" s="249"/>
      <c r="AS38" s="249"/>
      <c r="AT38" s="249"/>
    </row>
    <row r="39" spans="1:46" s="268" customFormat="1" ht="17.45" customHeight="1" x14ac:dyDescent="0.15">
      <c r="A39" s="266" t="s">
        <v>32</v>
      </c>
      <c r="B39" s="267"/>
      <c r="C39" s="39">
        <f>SUM(C36:C38)</f>
        <v>0</v>
      </c>
      <c r="D39" s="39">
        <f t="shared" ref="D39:U39" si="9">SUM(D36:D38)</f>
        <v>0</v>
      </c>
      <c r="E39" s="39">
        <f t="shared" si="9"/>
        <v>0</v>
      </c>
      <c r="F39" s="39">
        <f t="shared" si="9"/>
        <v>0</v>
      </c>
      <c r="G39" s="39">
        <f t="shared" si="9"/>
        <v>0</v>
      </c>
      <c r="H39" s="39">
        <f t="shared" si="9"/>
        <v>0</v>
      </c>
      <c r="I39" s="39">
        <f t="shared" si="9"/>
        <v>0</v>
      </c>
      <c r="J39" s="39">
        <f t="shared" si="9"/>
        <v>0</v>
      </c>
      <c r="K39" s="39">
        <f t="shared" si="9"/>
        <v>0</v>
      </c>
      <c r="L39" s="39">
        <f t="shared" si="9"/>
        <v>0</v>
      </c>
      <c r="M39" s="39">
        <f t="shared" si="9"/>
        <v>0</v>
      </c>
      <c r="N39" s="39">
        <f t="shared" si="9"/>
        <v>0</v>
      </c>
      <c r="O39" s="39">
        <f t="shared" si="9"/>
        <v>0</v>
      </c>
      <c r="P39" s="39">
        <f t="shared" si="9"/>
        <v>0</v>
      </c>
      <c r="Q39" s="39">
        <f t="shared" si="9"/>
        <v>0</v>
      </c>
      <c r="R39" s="39">
        <f t="shared" si="9"/>
        <v>0</v>
      </c>
      <c r="S39" s="39">
        <f t="shared" si="9"/>
        <v>0</v>
      </c>
      <c r="T39" s="39">
        <f t="shared" si="9"/>
        <v>0</v>
      </c>
      <c r="U39" s="39">
        <f t="shared" si="9"/>
        <v>0</v>
      </c>
      <c r="V39" s="39">
        <f t="shared" ref="V39" si="10">SUM(V36:V38)</f>
        <v>0</v>
      </c>
      <c r="W39" s="248"/>
      <c r="X39" s="248"/>
      <c r="Y39" s="248"/>
      <c r="Z39" s="248"/>
      <c r="AA39" s="248"/>
      <c r="AB39" s="248"/>
      <c r="AC39" s="248"/>
      <c r="AD39" s="248"/>
      <c r="AE39" s="248"/>
      <c r="AF39" s="248"/>
      <c r="AG39" s="248"/>
      <c r="AH39" s="248"/>
      <c r="AI39" s="249"/>
      <c r="AJ39" s="249"/>
      <c r="AK39" s="249"/>
      <c r="AL39" s="249"/>
      <c r="AM39" s="249"/>
      <c r="AN39" s="249"/>
      <c r="AO39" s="249"/>
      <c r="AP39" s="249"/>
      <c r="AQ39" s="249"/>
      <c r="AR39" s="249"/>
      <c r="AS39" s="249"/>
      <c r="AT39" s="249"/>
    </row>
    <row r="40" spans="1:46" s="250" customFormat="1" ht="17.45" customHeight="1" x14ac:dyDescent="0.15">
      <c r="A40" s="17" t="s">
        <v>31</v>
      </c>
      <c r="B40" s="269"/>
      <c r="C40" s="57">
        <v>0</v>
      </c>
      <c r="D40" s="57">
        <v>0</v>
      </c>
      <c r="E40" s="57">
        <v>0</v>
      </c>
      <c r="F40" s="57"/>
      <c r="G40" s="57"/>
      <c r="H40" s="57"/>
      <c r="I40" s="57"/>
      <c r="J40" s="57"/>
      <c r="K40" s="57"/>
      <c r="L40" s="57"/>
      <c r="M40" s="57"/>
      <c r="N40" s="57"/>
      <c r="O40" s="57"/>
      <c r="P40" s="57"/>
      <c r="Q40" s="57"/>
      <c r="R40" s="57"/>
      <c r="S40" s="57"/>
      <c r="T40" s="57"/>
      <c r="U40" s="57"/>
      <c r="V40" s="57"/>
      <c r="W40" s="248"/>
      <c r="X40" s="248"/>
      <c r="Y40" s="248"/>
      <c r="Z40" s="248"/>
      <c r="AA40" s="248"/>
      <c r="AB40" s="248"/>
      <c r="AC40" s="248"/>
      <c r="AD40" s="248"/>
      <c r="AE40" s="248"/>
      <c r="AF40" s="248"/>
      <c r="AG40" s="248"/>
      <c r="AH40" s="248"/>
      <c r="AI40" s="249"/>
      <c r="AJ40" s="249"/>
      <c r="AK40" s="249"/>
      <c r="AL40" s="249"/>
      <c r="AM40" s="249"/>
      <c r="AN40" s="249"/>
      <c r="AO40" s="249"/>
      <c r="AP40" s="249"/>
      <c r="AQ40" s="249"/>
      <c r="AR40" s="249"/>
      <c r="AS40" s="249"/>
      <c r="AT40" s="249"/>
    </row>
    <row r="41" spans="1:46" s="268" customFormat="1" ht="17.45" customHeight="1" x14ac:dyDescent="0.15">
      <c r="A41" s="266" t="s">
        <v>36</v>
      </c>
      <c r="B41" s="267"/>
      <c r="C41" s="39">
        <f>C40</f>
        <v>0</v>
      </c>
      <c r="D41" s="39">
        <f t="shared" ref="D41:U41" si="11">D40</f>
        <v>0</v>
      </c>
      <c r="E41" s="39">
        <f t="shared" si="11"/>
        <v>0</v>
      </c>
      <c r="F41" s="39">
        <f t="shared" si="11"/>
        <v>0</v>
      </c>
      <c r="G41" s="39">
        <f t="shared" si="11"/>
        <v>0</v>
      </c>
      <c r="H41" s="39">
        <f t="shared" si="11"/>
        <v>0</v>
      </c>
      <c r="I41" s="39">
        <f t="shared" si="11"/>
        <v>0</v>
      </c>
      <c r="J41" s="39">
        <f t="shared" si="11"/>
        <v>0</v>
      </c>
      <c r="K41" s="39">
        <f t="shared" si="11"/>
        <v>0</v>
      </c>
      <c r="L41" s="39">
        <f t="shared" si="11"/>
        <v>0</v>
      </c>
      <c r="M41" s="39">
        <f t="shared" si="11"/>
        <v>0</v>
      </c>
      <c r="N41" s="39">
        <f t="shared" si="11"/>
        <v>0</v>
      </c>
      <c r="O41" s="39">
        <f t="shared" si="11"/>
        <v>0</v>
      </c>
      <c r="P41" s="39">
        <f t="shared" si="11"/>
        <v>0</v>
      </c>
      <c r="Q41" s="39">
        <f t="shared" si="11"/>
        <v>0</v>
      </c>
      <c r="R41" s="39">
        <f t="shared" si="11"/>
        <v>0</v>
      </c>
      <c r="S41" s="39">
        <f t="shared" si="11"/>
        <v>0</v>
      </c>
      <c r="T41" s="39">
        <f t="shared" si="11"/>
        <v>0</v>
      </c>
      <c r="U41" s="39">
        <f t="shared" si="11"/>
        <v>0</v>
      </c>
      <c r="V41" s="39">
        <f t="shared" ref="V41" si="12">V40</f>
        <v>0</v>
      </c>
      <c r="W41" s="248"/>
      <c r="X41" s="248"/>
      <c r="Y41" s="248"/>
      <c r="Z41" s="248"/>
      <c r="AA41" s="248"/>
      <c r="AB41" s="248"/>
      <c r="AC41" s="248"/>
      <c r="AD41" s="248"/>
      <c r="AE41" s="248"/>
      <c r="AF41" s="248"/>
      <c r="AG41" s="248"/>
      <c r="AH41" s="248"/>
      <c r="AI41" s="249"/>
      <c r="AJ41" s="249"/>
      <c r="AK41" s="249"/>
      <c r="AL41" s="249"/>
      <c r="AM41" s="249"/>
      <c r="AN41" s="249"/>
      <c r="AO41" s="249"/>
      <c r="AP41" s="249"/>
      <c r="AQ41" s="249"/>
      <c r="AR41" s="249"/>
      <c r="AS41" s="249"/>
      <c r="AT41" s="249"/>
    </row>
    <row r="42" spans="1:46" s="261" customFormat="1" ht="17.45" customHeight="1" x14ac:dyDescent="0.15">
      <c r="A42" s="258" t="s">
        <v>33</v>
      </c>
      <c r="B42" s="49"/>
      <c r="C42" s="59">
        <f>C35+C39+C41</f>
        <v>0</v>
      </c>
      <c r="D42" s="59">
        <f t="shared" ref="D42:U42" si="13">D35+D39+D41</f>
        <v>0</v>
      </c>
      <c r="E42" s="59">
        <f t="shared" si="13"/>
        <v>0</v>
      </c>
      <c r="F42" s="59">
        <f>F35+F39+F41</f>
        <v>0</v>
      </c>
      <c r="G42" s="59">
        <f t="shared" si="13"/>
        <v>0</v>
      </c>
      <c r="H42" s="59">
        <f t="shared" si="13"/>
        <v>0</v>
      </c>
      <c r="I42" s="59">
        <f t="shared" si="13"/>
        <v>0</v>
      </c>
      <c r="J42" s="59">
        <f t="shared" si="13"/>
        <v>0</v>
      </c>
      <c r="K42" s="59">
        <f t="shared" si="13"/>
        <v>0</v>
      </c>
      <c r="L42" s="59">
        <f t="shared" si="13"/>
        <v>0</v>
      </c>
      <c r="M42" s="59">
        <f t="shared" si="13"/>
        <v>0</v>
      </c>
      <c r="N42" s="59">
        <f t="shared" si="13"/>
        <v>0</v>
      </c>
      <c r="O42" s="59">
        <f t="shared" si="13"/>
        <v>0</v>
      </c>
      <c r="P42" s="59">
        <f t="shared" si="13"/>
        <v>0</v>
      </c>
      <c r="Q42" s="59">
        <f t="shared" si="13"/>
        <v>0</v>
      </c>
      <c r="R42" s="59">
        <f t="shared" si="13"/>
        <v>0</v>
      </c>
      <c r="S42" s="59">
        <f t="shared" si="13"/>
        <v>0</v>
      </c>
      <c r="T42" s="59">
        <f t="shared" si="13"/>
        <v>0</v>
      </c>
      <c r="U42" s="59">
        <f t="shared" si="13"/>
        <v>0</v>
      </c>
      <c r="V42" s="59">
        <f t="shared" ref="V42" si="14">V35+V39+V41</f>
        <v>0</v>
      </c>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row>
    <row r="43" spans="1:46" s="261" customFormat="1" ht="17.45" customHeight="1" x14ac:dyDescent="0.15">
      <c r="A43" s="258" t="s">
        <v>34</v>
      </c>
      <c r="B43" s="253"/>
      <c r="C43" s="58">
        <f>C25-C42</f>
        <v>0</v>
      </c>
      <c r="D43" s="58">
        <f t="shared" ref="D43:U43" si="15">D25-D42</f>
        <v>0</v>
      </c>
      <c r="E43" s="58">
        <f t="shared" si="15"/>
        <v>0</v>
      </c>
      <c r="F43" s="58">
        <f t="shared" si="15"/>
        <v>0</v>
      </c>
      <c r="G43" s="58">
        <f t="shared" si="15"/>
        <v>0</v>
      </c>
      <c r="H43" s="58">
        <f t="shared" si="15"/>
        <v>0</v>
      </c>
      <c r="I43" s="58">
        <f t="shared" si="15"/>
        <v>0</v>
      </c>
      <c r="J43" s="58">
        <f t="shared" si="15"/>
        <v>0</v>
      </c>
      <c r="K43" s="58">
        <f t="shared" si="15"/>
        <v>0</v>
      </c>
      <c r="L43" s="58">
        <f t="shared" si="15"/>
        <v>0</v>
      </c>
      <c r="M43" s="58">
        <f t="shared" si="15"/>
        <v>0</v>
      </c>
      <c r="N43" s="58">
        <f t="shared" si="15"/>
        <v>0</v>
      </c>
      <c r="O43" s="58">
        <f t="shared" si="15"/>
        <v>0</v>
      </c>
      <c r="P43" s="58">
        <f t="shared" si="15"/>
        <v>0</v>
      </c>
      <c r="Q43" s="58">
        <f t="shared" si="15"/>
        <v>0</v>
      </c>
      <c r="R43" s="58">
        <f t="shared" si="15"/>
        <v>0</v>
      </c>
      <c r="S43" s="58">
        <f t="shared" si="15"/>
        <v>0</v>
      </c>
      <c r="T43" s="58">
        <f t="shared" si="15"/>
        <v>0</v>
      </c>
      <c r="U43" s="58">
        <f t="shared" si="15"/>
        <v>0</v>
      </c>
      <c r="V43" s="58">
        <f t="shared" ref="V43" si="16">V25-V42</f>
        <v>0</v>
      </c>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row>
    <row r="44" spans="1:46" s="250" customFormat="1" ht="9" thickBot="1" x14ac:dyDescent="0.2">
      <c r="C44" s="270"/>
      <c r="D44" s="270"/>
      <c r="E44" s="270"/>
      <c r="F44" s="270"/>
      <c r="G44" s="270"/>
      <c r="H44" s="270"/>
      <c r="I44" s="270"/>
      <c r="J44" s="270"/>
      <c r="K44" s="270"/>
      <c r="L44" s="270"/>
      <c r="M44" s="270"/>
      <c r="N44" s="270"/>
      <c r="O44" s="270"/>
      <c r="P44" s="270"/>
      <c r="Q44" s="270"/>
      <c r="R44" s="270"/>
      <c r="S44" s="270"/>
      <c r="T44" s="270"/>
      <c r="U44" s="270"/>
      <c r="AI44" s="249"/>
      <c r="AJ44" s="249"/>
      <c r="AK44" s="249"/>
      <c r="AL44" s="249"/>
      <c r="AM44" s="249"/>
      <c r="AN44" s="249"/>
      <c r="AO44" s="249"/>
      <c r="AP44" s="249"/>
      <c r="AQ44" s="249"/>
      <c r="AR44" s="249"/>
      <c r="AS44" s="249"/>
      <c r="AT44" s="249"/>
    </row>
    <row r="45" spans="1:46" s="250" customFormat="1" ht="13.15" customHeight="1" thickTop="1" thickBot="1" x14ac:dyDescent="0.2">
      <c r="A45" s="51" t="s">
        <v>37</v>
      </c>
      <c r="B45" s="61">
        <v>0.05</v>
      </c>
      <c r="C45" s="270"/>
      <c r="D45" s="270"/>
      <c r="E45" s="270"/>
      <c r="F45" s="270"/>
      <c r="G45" s="270"/>
      <c r="H45" s="270"/>
      <c r="I45" s="270"/>
      <c r="J45" s="270"/>
      <c r="K45" s="270"/>
      <c r="L45" s="270"/>
      <c r="M45" s="270"/>
      <c r="N45" s="270"/>
      <c r="O45" s="270"/>
      <c r="P45" s="270"/>
      <c r="Q45" s="270"/>
      <c r="R45" s="270"/>
      <c r="S45" s="270"/>
      <c r="T45" s="270"/>
      <c r="U45" s="270"/>
      <c r="AI45" s="249"/>
      <c r="AJ45" s="249"/>
      <c r="AK45" s="249"/>
      <c r="AL45" s="249"/>
      <c r="AM45" s="249"/>
      <c r="AN45" s="249"/>
      <c r="AO45" s="249"/>
      <c r="AP45" s="249"/>
      <c r="AQ45" s="249"/>
      <c r="AR45" s="249"/>
      <c r="AS45" s="249"/>
      <c r="AT45" s="249"/>
    </row>
    <row r="46" spans="1:46" s="250" customFormat="1" ht="13.15" customHeight="1" thickTop="1" thickBot="1" x14ac:dyDescent="0.2">
      <c r="A46" s="51" t="s">
        <v>5</v>
      </c>
      <c r="B46" s="51">
        <f>NPV(B$45,C43:U43)</f>
        <v>0</v>
      </c>
      <c r="C46" s="271"/>
      <c r="D46" s="270"/>
      <c r="E46" s="270"/>
      <c r="F46" s="270"/>
      <c r="G46" s="270"/>
      <c r="H46" s="270"/>
      <c r="I46" s="270"/>
      <c r="J46" s="270"/>
      <c r="K46" s="270"/>
      <c r="L46" s="270"/>
      <c r="M46" s="270"/>
      <c r="N46" s="270"/>
      <c r="O46" s="270"/>
      <c r="P46" s="270"/>
      <c r="Q46" s="270"/>
      <c r="R46" s="270"/>
      <c r="S46" s="270"/>
      <c r="T46" s="270"/>
      <c r="U46" s="270"/>
      <c r="AI46" s="249"/>
      <c r="AJ46" s="249"/>
      <c r="AK46" s="249"/>
      <c r="AL46" s="249"/>
      <c r="AM46" s="249"/>
      <c r="AN46" s="249"/>
      <c r="AO46" s="249"/>
      <c r="AP46" s="249"/>
      <c r="AQ46" s="249"/>
      <c r="AR46" s="249"/>
      <c r="AS46" s="249"/>
      <c r="AT46" s="249"/>
    </row>
    <row r="47" spans="1:46" s="250" customFormat="1" ht="13.15" customHeight="1" thickTop="1" thickBot="1" x14ac:dyDescent="0.2">
      <c r="A47" s="51" t="s">
        <v>6</v>
      </c>
      <c r="B47" s="61" t="e">
        <f>IRR(C43:U43)</f>
        <v>#NUM!</v>
      </c>
      <c r="C47" s="270"/>
      <c r="D47" s="270"/>
      <c r="E47" s="270"/>
      <c r="F47" s="270"/>
      <c r="G47" s="270"/>
      <c r="H47" s="270"/>
      <c r="I47" s="270"/>
      <c r="J47" s="270"/>
      <c r="K47" s="270"/>
      <c r="L47" s="270"/>
      <c r="M47" s="270"/>
      <c r="N47" s="270"/>
      <c r="O47" s="270"/>
      <c r="P47" s="270"/>
      <c r="Q47" s="270"/>
      <c r="R47" s="270"/>
      <c r="S47" s="270"/>
      <c r="T47" s="270"/>
      <c r="U47" s="270"/>
      <c r="AI47" s="249"/>
      <c r="AJ47" s="249"/>
      <c r="AK47" s="249"/>
      <c r="AL47" s="249"/>
      <c r="AM47" s="249"/>
      <c r="AN47" s="249"/>
      <c r="AO47" s="249"/>
      <c r="AP47" s="249"/>
      <c r="AQ47" s="249"/>
      <c r="AR47" s="249"/>
      <c r="AS47" s="249"/>
      <c r="AT47" s="249"/>
    </row>
    <row r="48" spans="1:46" s="250" customFormat="1" ht="13.15" customHeight="1" thickTop="1" thickBot="1" x14ac:dyDescent="0.2">
      <c r="A48" s="51" t="s">
        <v>7</v>
      </c>
      <c r="B48" s="62" t="e">
        <f>NPV(B45,C25:U25)/NPV(B45,C42:U42)</f>
        <v>#DIV/0!</v>
      </c>
      <c r="C48" s="270"/>
      <c r="D48" s="270"/>
      <c r="E48" s="270"/>
      <c r="F48" s="270"/>
      <c r="G48" s="270"/>
      <c r="H48" s="270"/>
      <c r="I48" s="270"/>
      <c r="J48" s="270"/>
      <c r="K48" s="270"/>
      <c r="L48" s="270"/>
      <c r="M48" s="270"/>
      <c r="N48" s="270"/>
      <c r="O48" s="270"/>
      <c r="P48" s="270"/>
      <c r="Q48" s="270"/>
      <c r="R48" s="270"/>
      <c r="S48" s="270"/>
      <c r="T48" s="270"/>
      <c r="U48" s="270"/>
      <c r="AI48" s="249"/>
      <c r="AJ48" s="249"/>
      <c r="AK48" s="249"/>
      <c r="AL48" s="249"/>
      <c r="AM48" s="249"/>
      <c r="AN48" s="249"/>
      <c r="AO48" s="249"/>
      <c r="AP48" s="249"/>
      <c r="AQ48" s="249"/>
      <c r="AR48" s="249"/>
      <c r="AS48" s="249"/>
      <c r="AT48" s="249"/>
    </row>
    <row r="49" spans="1:2" ht="13.5" thickTop="1" x14ac:dyDescent="0.2"/>
    <row r="50" spans="1:2" x14ac:dyDescent="0.2">
      <c r="A50" s="83"/>
      <c r="B50" s="83"/>
    </row>
    <row r="51" spans="1:2" x14ac:dyDescent="0.2">
      <c r="A51" s="83"/>
      <c r="B51" s="83"/>
    </row>
  </sheetData>
  <mergeCells count="2">
    <mergeCell ref="A2:E2"/>
    <mergeCell ref="A4:E5"/>
  </mergeCells>
  <phoneticPr fontId="9" type="noConversion"/>
  <pageMargins left="0.75" right="0.75" top="1" bottom="1" header="0.5" footer="0.5"/>
  <pageSetup paperSize="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3"/>
  <sheetViews>
    <sheetView workbookViewId="0">
      <selection activeCell="E11" sqref="E11"/>
    </sheetView>
  </sheetViews>
  <sheetFormatPr defaultRowHeight="12.75" x14ac:dyDescent="0.2"/>
  <sheetData>
    <row r="2" spans="1:2" x14ac:dyDescent="0.2">
      <c r="A2" s="1" t="s">
        <v>144</v>
      </c>
      <c r="B2" t="s">
        <v>132</v>
      </c>
    </row>
    <row r="3" spans="1:2" x14ac:dyDescent="0.2">
      <c r="A3" s="1" t="s">
        <v>145</v>
      </c>
      <c r="B3" t="s">
        <v>133</v>
      </c>
    </row>
    <row r="4" spans="1:2" x14ac:dyDescent="0.2">
      <c r="A4" t="s">
        <v>126</v>
      </c>
      <c r="B4" t="s">
        <v>134</v>
      </c>
    </row>
    <row r="5" spans="1:2" x14ac:dyDescent="0.2">
      <c r="A5" t="s">
        <v>127</v>
      </c>
      <c r="B5" t="s">
        <v>135</v>
      </c>
    </row>
    <row r="6" spans="1:2" x14ac:dyDescent="0.2">
      <c r="A6" t="s">
        <v>128</v>
      </c>
      <c r="B6" t="s">
        <v>136</v>
      </c>
    </row>
    <row r="7" spans="1:2" x14ac:dyDescent="0.2">
      <c r="A7" t="s">
        <v>129</v>
      </c>
      <c r="B7" t="s">
        <v>137</v>
      </c>
    </row>
    <row r="8" spans="1:2" x14ac:dyDescent="0.2">
      <c r="A8" t="s">
        <v>130</v>
      </c>
      <c r="B8" t="s">
        <v>138</v>
      </c>
    </row>
    <row r="9" spans="1:2" x14ac:dyDescent="0.2">
      <c r="A9" t="s">
        <v>131</v>
      </c>
      <c r="B9" t="s">
        <v>139</v>
      </c>
    </row>
    <row r="10" spans="1:2" x14ac:dyDescent="0.2">
      <c r="B10" t="s">
        <v>140</v>
      </c>
    </row>
    <row r="11" spans="1:2" x14ac:dyDescent="0.2">
      <c r="B11" t="s">
        <v>141</v>
      </c>
    </row>
    <row r="12" spans="1:2" x14ac:dyDescent="0.2">
      <c r="B12" t="s">
        <v>142</v>
      </c>
    </row>
    <row r="13" spans="1:2" x14ac:dyDescent="0.2">
      <c r="B13" t="s">
        <v>143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1"/>
  <sheetViews>
    <sheetView workbookViewId="0">
      <selection activeCell="C11" sqref="C11"/>
    </sheetView>
  </sheetViews>
  <sheetFormatPr defaultRowHeight="12.75" x14ac:dyDescent="0.2"/>
  <cols>
    <col min="2" max="2" width="7.85546875" customWidth="1"/>
    <col min="3" max="3" width="31.7109375" customWidth="1"/>
    <col min="4" max="4" width="143" customWidth="1"/>
  </cols>
  <sheetData>
    <row r="2" spans="2:4" ht="25.5" x14ac:dyDescent="0.2">
      <c r="B2" s="303" t="s">
        <v>207</v>
      </c>
      <c r="C2" s="304" t="s">
        <v>209</v>
      </c>
      <c r="D2" s="304" t="s">
        <v>210</v>
      </c>
    </row>
    <row r="3" spans="2:4" x14ac:dyDescent="0.2">
      <c r="B3" s="116">
        <v>1</v>
      </c>
      <c r="C3" s="305" t="s">
        <v>213</v>
      </c>
      <c r="D3" s="306" t="s">
        <v>231</v>
      </c>
    </row>
    <row r="4" spans="2:4" x14ac:dyDescent="0.2">
      <c r="B4" s="116">
        <v>2</v>
      </c>
      <c r="C4" s="305" t="s">
        <v>28</v>
      </c>
      <c r="D4" s="307" t="s">
        <v>227</v>
      </c>
    </row>
    <row r="5" spans="2:4" x14ac:dyDescent="0.2">
      <c r="B5" s="116">
        <v>3</v>
      </c>
      <c r="C5" s="305" t="s">
        <v>214</v>
      </c>
      <c r="D5" s="306" t="s">
        <v>232</v>
      </c>
    </row>
    <row r="6" spans="2:4" x14ac:dyDescent="0.2">
      <c r="B6" s="116">
        <f>B5+1</f>
        <v>4</v>
      </c>
      <c r="C6" s="308" t="s">
        <v>208</v>
      </c>
      <c r="D6" s="307" t="s">
        <v>224</v>
      </c>
    </row>
    <row r="7" spans="2:4" x14ac:dyDescent="0.2">
      <c r="B7" s="116">
        <f t="shared" ref="B7:B11" si="0">B6+1</f>
        <v>5</v>
      </c>
      <c r="C7" s="305" t="s">
        <v>215</v>
      </c>
      <c r="D7" s="309" t="s">
        <v>228</v>
      </c>
    </row>
    <row r="8" spans="2:4" x14ac:dyDescent="0.2">
      <c r="B8" s="116">
        <f t="shared" si="0"/>
        <v>6</v>
      </c>
      <c r="C8" s="305" t="s">
        <v>216</v>
      </c>
      <c r="D8" s="309" t="s">
        <v>225</v>
      </c>
    </row>
    <row r="9" spans="2:4" ht="25.5" x14ac:dyDescent="0.2">
      <c r="B9" s="116">
        <f t="shared" si="0"/>
        <v>7</v>
      </c>
      <c r="C9" s="305" t="s">
        <v>217</v>
      </c>
      <c r="D9" s="307" t="s">
        <v>230</v>
      </c>
    </row>
    <row r="10" spans="2:4" x14ac:dyDescent="0.2">
      <c r="B10" s="116">
        <f t="shared" si="0"/>
        <v>8</v>
      </c>
      <c r="C10" s="308" t="s">
        <v>212</v>
      </c>
      <c r="D10" s="307" t="s">
        <v>229</v>
      </c>
    </row>
    <row r="11" spans="2:4" ht="51" x14ac:dyDescent="0.2">
      <c r="B11" s="116">
        <f t="shared" si="0"/>
        <v>9</v>
      </c>
      <c r="C11" s="305" t="s">
        <v>218</v>
      </c>
      <c r="D11" s="310" t="s">
        <v>226</v>
      </c>
    </row>
  </sheetData>
  <sheetProtection password="DA28" sheet="1" objects="1" scenarios="1"/>
  <hyperlinks>
    <hyperlink ref="C3" location="'Ulazni parametri projekta'!A1" display="'Ulazni parametri projekta'!A1"/>
    <hyperlink ref="C4" location="'Investicijski troškovi'!A1" display="'Investicijski troškovi'!A1"/>
    <hyperlink ref="C5" location="'Operativni P&amp;T'!A1" display="'Operativni P&amp;T'!A1"/>
    <hyperlink ref="C6" location="FNPVC!A1" display="FNPVC"/>
    <hyperlink ref="C7" location="'EU Doprinos'!A1" display="'EU Doprinos'!A1"/>
    <hyperlink ref="C8" location="'Izvori financiranja'!A1" display="'Izvori financiranja'!A1"/>
    <hyperlink ref="C9" location="'Financijska održivost'!A1" display="'Financijska održivost'!A1"/>
    <hyperlink ref="C10" location="FNPVK!A1" display="FNPVK!A1"/>
    <hyperlink ref="C11" location="'Ekonomska  analiza'!A1" display="'Ekonomska  analiza'!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A111"/>
  <sheetViews>
    <sheetView tabSelected="1" topLeftCell="A85" zoomScale="120" zoomScaleNormal="120" workbookViewId="0">
      <selection activeCell="B95" sqref="B95"/>
    </sheetView>
  </sheetViews>
  <sheetFormatPr defaultColWidth="9.140625" defaultRowHeight="12.75" x14ac:dyDescent="0.2"/>
  <cols>
    <col min="1" max="1" width="3.85546875" style="100" customWidth="1"/>
    <col min="2" max="2" width="42.28515625" style="83" customWidth="1"/>
    <col min="3" max="3" width="12.28515625" style="83" customWidth="1"/>
    <col min="4" max="4" width="12.7109375" style="83" customWidth="1"/>
    <col min="5" max="5" width="15.28515625" style="83" customWidth="1"/>
    <col min="6" max="6" width="14.28515625" style="83" customWidth="1"/>
    <col min="7" max="7" width="12.42578125" style="83" customWidth="1"/>
    <col min="8" max="8" width="11" style="83" customWidth="1"/>
    <col min="9" max="9" width="9.7109375" style="83" customWidth="1"/>
    <col min="10" max="24" width="9.140625" style="83"/>
    <col min="25" max="25" width="11.7109375" style="83" customWidth="1"/>
    <col min="26" max="16384" width="9.140625" style="83"/>
  </cols>
  <sheetData>
    <row r="2" spans="1:27" ht="21.6" customHeight="1" x14ac:dyDescent="0.2">
      <c r="B2" s="349" t="s">
        <v>233</v>
      </c>
      <c r="C2" s="349"/>
    </row>
    <row r="3" spans="1:27" ht="36" x14ac:dyDescent="0.2">
      <c r="B3" s="299" t="s">
        <v>282</v>
      </c>
      <c r="C3" s="299"/>
    </row>
    <row r="4" spans="1:27" x14ac:dyDescent="0.2">
      <c r="B4" s="296" t="s">
        <v>211</v>
      </c>
      <c r="C4" s="300"/>
    </row>
    <row r="5" spans="1:27" ht="27" customHeight="1" thickBot="1" x14ac:dyDescent="0.25">
      <c r="B5" s="297"/>
      <c r="C5" s="298"/>
      <c r="D5" s="101"/>
    </row>
    <row r="6" spans="1:27" ht="29.25" customHeight="1" thickTop="1" thickBot="1" x14ac:dyDescent="0.25">
      <c r="B6" s="359" t="s">
        <v>176</v>
      </c>
      <c r="C6" s="360"/>
      <c r="D6" s="360"/>
      <c r="E6" s="361"/>
      <c r="F6" s="362"/>
      <c r="G6" s="363"/>
      <c r="H6" s="363"/>
      <c r="I6" s="364"/>
      <c r="J6" s="102"/>
    </row>
    <row r="7" spans="1:27" ht="21" customHeight="1" thickTop="1" x14ac:dyDescent="0.2">
      <c r="A7" s="103" t="s">
        <v>58</v>
      </c>
      <c r="B7" s="104" t="s">
        <v>177</v>
      </c>
      <c r="C7" s="105"/>
      <c r="D7" s="105"/>
      <c r="E7" s="105"/>
      <c r="F7" s="105"/>
      <c r="G7" s="105"/>
      <c r="H7" s="105"/>
      <c r="I7" s="105"/>
      <c r="J7" s="105"/>
      <c r="K7" s="105"/>
    </row>
    <row r="8" spans="1:27" ht="9" customHeight="1" thickBot="1" x14ac:dyDescent="0.3">
      <c r="B8" s="106"/>
      <c r="C8" s="107"/>
      <c r="D8" s="107"/>
      <c r="E8" s="108"/>
      <c r="F8" s="107"/>
      <c r="G8" s="107"/>
      <c r="H8" s="107"/>
      <c r="I8" s="107"/>
      <c r="J8" s="107"/>
      <c r="K8" s="107"/>
    </row>
    <row r="9" spans="1:27" ht="42" customHeight="1" thickTop="1" thickBot="1" x14ac:dyDescent="0.25">
      <c r="B9" s="353" t="s">
        <v>249</v>
      </c>
      <c r="C9" s="354"/>
      <c r="D9" s="354"/>
      <c r="E9" s="354"/>
      <c r="F9" s="354"/>
      <c r="G9" s="355"/>
      <c r="H9" s="107"/>
      <c r="I9" s="107"/>
      <c r="J9" s="107"/>
      <c r="K9" s="107"/>
    </row>
    <row r="10" spans="1:27" ht="9" customHeight="1" thickTop="1" x14ac:dyDescent="0.2">
      <c r="B10" s="109"/>
      <c r="C10" s="109"/>
      <c r="D10" s="109"/>
      <c r="E10" s="109"/>
      <c r="F10" s="110"/>
      <c r="G10" s="110"/>
      <c r="H10" s="110"/>
      <c r="I10" s="110"/>
      <c r="J10" s="110"/>
      <c r="K10" s="107"/>
    </row>
    <row r="11" spans="1:27" s="113" customFormat="1" ht="24" customHeight="1" x14ac:dyDescent="0.2">
      <c r="A11" s="111"/>
      <c r="B11" s="112" t="s">
        <v>40</v>
      </c>
      <c r="C11" s="317">
        <v>1</v>
      </c>
      <c r="D11" s="112">
        <v>2</v>
      </c>
      <c r="E11" s="112">
        <v>3</v>
      </c>
      <c r="F11" s="112">
        <v>4</v>
      </c>
      <c r="G11" s="112">
        <v>5</v>
      </c>
      <c r="H11" s="112">
        <v>6</v>
      </c>
      <c r="I11" s="112">
        <v>7</v>
      </c>
      <c r="J11" s="112">
        <v>8</v>
      </c>
      <c r="K11" s="112">
        <v>9</v>
      </c>
      <c r="L11" s="112">
        <v>10</v>
      </c>
      <c r="M11" s="112">
        <v>11</v>
      </c>
      <c r="N11" s="112">
        <v>12</v>
      </c>
      <c r="O11" s="112">
        <v>13</v>
      </c>
      <c r="P11" s="112">
        <v>14</v>
      </c>
      <c r="Q11" s="112">
        <v>15</v>
      </c>
      <c r="R11" s="112">
        <v>16</v>
      </c>
      <c r="S11" s="112">
        <v>17</v>
      </c>
      <c r="T11" s="112">
        <v>18</v>
      </c>
      <c r="U11" s="112">
        <v>19</v>
      </c>
      <c r="V11" s="112">
        <v>20</v>
      </c>
    </row>
    <row r="12" spans="1:27" s="115" customFormat="1" ht="23.25" customHeight="1" x14ac:dyDescent="0.2">
      <c r="A12" s="114"/>
      <c r="B12" s="112" t="s">
        <v>65</v>
      </c>
      <c r="C12" s="112" t="s">
        <v>125</v>
      </c>
      <c r="D12" s="112" t="s">
        <v>125</v>
      </c>
      <c r="E12" s="112" t="s">
        <v>125</v>
      </c>
      <c r="F12" s="112" t="s">
        <v>125</v>
      </c>
      <c r="G12" s="112" t="s">
        <v>125</v>
      </c>
      <c r="H12" s="112" t="s">
        <v>125</v>
      </c>
      <c r="I12" s="112" t="s">
        <v>125</v>
      </c>
      <c r="J12" s="112" t="s">
        <v>125</v>
      </c>
      <c r="K12" s="112" t="s">
        <v>125</v>
      </c>
      <c r="L12" s="112" t="s">
        <v>125</v>
      </c>
      <c r="M12" s="112" t="s">
        <v>125</v>
      </c>
      <c r="N12" s="112" t="s">
        <v>125</v>
      </c>
      <c r="O12" s="112" t="s">
        <v>125</v>
      </c>
      <c r="P12" s="112" t="s">
        <v>125</v>
      </c>
      <c r="Q12" s="112" t="s">
        <v>125</v>
      </c>
      <c r="R12" s="112" t="s">
        <v>125</v>
      </c>
      <c r="S12" s="112" t="s">
        <v>125</v>
      </c>
      <c r="T12" s="112" t="s">
        <v>125</v>
      </c>
      <c r="U12" s="112" t="s">
        <v>125</v>
      </c>
      <c r="V12" s="112" t="s">
        <v>125</v>
      </c>
      <c r="W12" s="83"/>
      <c r="X12" s="83"/>
      <c r="Y12" s="83"/>
      <c r="Z12" s="83"/>
      <c r="AA12" s="83"/>
    </row>
    <row r="13" spans="1:27" ht="19.5" customHeight="1" x14ac:dyDescent="0.2">
      <c r="B13" s="280" t="s">
        <v>66</v>
      </c>
      <c r="C13" s="74"/>
      <c r="D13" s="74"/>
      <c r="E13" s="74"/>
      <c r="F13" s="75"/>
      <c r="G13" s="75"/>
      <c r="H13" s="75"/>
      <c r="I13" s="75"/>
      <c r="J13" s="75"/>
      <c r="K13" s="75"/>
      <c r="L13" s="75"/>
      <c r="M13" s="75"/>
      <c r="N13" s="75"/>
      <c r="O13" s="75"/>
      <c r="P13" s="75"/>
      <c r="Q13" s="75"/>
      <c r="R13" s="75"/>
      <c r="S13" s="75"/>
      <c r="T13" s="75"/>
      <c r="U13" s="75"/>
      <c r="V13" s="75"/>
    </row>
    <row r="14" spans="1:27" ht="19.5" customHeight="1" x14ac:dyDescent="0.2">
      <c r="B14" s="279" t="s">
        <v>89</v>
      </c>
      <c r="C14" s="74"/>
      <c r="D14" s="74"/>
      <c r="E14" s="74"/>
      <c r="F14" s="75"/>
      <c r="G14" s="75"/>
      <c r="H14" s="75"/>
      <c r="I14" s="75"/>
      <c r="J14" s="75"/>
      <c r="K14" s="75"/>
      <c r="L14" s="75"/>
      <c r="M14" s="75"/>
      <c r="N14" s="75"/>
      <c r="O14" s="75"/>
      <c r="P14" s="75"/>
      <c r="Q14" s="75"/>
      <c r="R14" s="75"/>
      <c r="S14" s="75"/>
      <c r="T14" s="75"/>
      <c r="U14" s="75"/>
      <c r="V14" s="75"/>
    </row>
    <row r="15" spans="1:27" ht="19.5" customHeight="1" x14ac:dyDescent="0.2">
      <c r="B15" s="102" t="s">
        <v>88</v>
      </c>
      <c r="C15" s="74"/>
      <c r="D15" s="74"/>
      <c r="E15" s="74"/>
      <c r="F15" s="316"/>
      <c r="G15" s="316"/>
      <c r="H15" s="316"/>
      <c r="I15" s="316"/>
      <c r="J15" s="316"/>
      <c r="K15" s="316"/>
      <c r="L15" s="316"/>
      <c r="M15" s="316"/>
      <c r="N15" s="316"/>
      <c r="O15" s="316"/>
      <c r="P15" s="316"/>
      <c r="Q15" s="316"/>
      <c r="R15" s="316"/>
      <c r="S15" s="316"/>
      <c r="T15" s="316"/>
      <c r="U15" s="316"/>
      <c r="V15" s="316"/>
    </row>
    <row r="16" spans="1:27" ht="19.5" customHeight="1" x14ac:dyDescent="0.2">
      <c r="B16" s="280" t="s">
        <v>67</v>
      </c>
      <c r="C16" s="74"/>
      <c r="D16" s="74"/>
      <c r="E16" s="74"/>
      <c r="F16" s="75"/>
      <c r="G16" s="75"/>
      <c r="H16" s="75"/>
      <c r="I16" s="75"/>
      <c r="J16" s="75"/>
      <c r="K16" s="75"/>
      <c r="L16" s="75"/>
      <c r="M16" s="75"/>
      <c r="N16" s="75"/>
      <c r="O16" s="75"/>
      <c r="P16" s="75"/>
      <c r="Q16" s="75"/>
      <c r="R16" s="75"/>
      <c r="S16" s="75"/>
      <c r="T16" s="75"/>
      <c r="U16" s="75"/>
      <c r="V16" s="75"/>
    </row>
    <row r="17" spans="1:22" ht="19.5" customHeight="1" x14ac:dyDescent="0.2">
      <c r="B17" s="280" t="s">
        <v>235</v>
      </c>
      <c r="C17" s="74"/>
      <c r="D17" s="74"/>
      <c r="E17" s="74"/>
      <c r="F17" s="75"/>
      <c r="G17" s="75"/>
      <c r="H17" s="75"/>
      <c r="I17" s="75"/>
      <c r="J17" s="75"/>
      <c r="K17" s="75"/>
      <c r="L17" s="75"/>
      <c r="M17" s="75"/>
      <c r="N17" s="75"/>
      <c r="O17" s="75"/>
      <c r="P17" s="75"/>
      <c r="Q17" s="75"/>
      <c r="R17" s="75"/>
      <c r="S17" s="75"/>
      <c r="T17" s="75"/>
      <c r="U17" s="75"/>
      <c r="V17" s="75"/>
    </row>
    <row r="18" spans="1:22" ht="22.5" customHeight="1" x14ac:dyDescent="0.2">
      <c r="B18" s="117" t="s">
        <v>63</v>
      </c>
      <c r="C18" s="3">
        <f>SUM(C13:C17)</f>
        <v>0</v>
      </c>
      <c r="D18" s="3">
        <f>SUM(D13:D17)</f>
        <v>0</v>
      </c>
      <c r="E18" s="3">
        <f t="shared" ref="E18:U18" si="0">SUM(E13:E17)</f>
        <v>0</v>
      </c>
      <c r="F18" s="3">
        <f t="shared" si="0"/>
        <v>0</v>
      </c>
      <c r="G18" s="3">
        <f t="shared" si="0"/>
        <v>0</v>
      </c>
      <c r="H18" s="3">
        <f t="shared" si="0"/>
        <v>0</v>
      </c>
      <c r="I18" s="3">
        <f t="shared" si="0"/>
        <v>0</v>
      </c>
      <c r="J18" s="3">
        <f t="shared" si="0"/>
        <v>0</v>
      </c>
      <c r="K18" s="3">
        <f t="shared" si="0"/>
        <v>0</v>
      </c>
      <c r="L18" s="3">
        <f t="shared" si="0"/>
        <v>0</v>
      </c>
      <c r="M18" s="3">
        <f t="shared" si="0"/>
        <v>0</v>
      </c>
      <c r="N18" s="3">
        <f t="shared" si="0"/>
        <v>0</v>
      </c>
      <c r="O18" s="3">
        <f t="shared" si="0"/>
        <v>0</v>
      </c>
      <c r="P18" s="3">
        <f t="shared" si="0"/>
        <v>0</v>
      </c>
      <c r="Q18" s="3">
        <f t="shared" si="0"/>
        <v>0</v>
      </c>
      <c r="R18" s="3">
        <f t="shared" si="0"/>
        <v>0</v>
      </c>
      <c r="S18" s="3">
        <f t="shared" si="0"/>
        <v>0</v>
      </c>
      <c r="T18" s="3">
        <f t="shared" si="0"/>
        <v>0</v>
      </c>
      <c r="U18" s="3">
        <f t="shared" si="0"/>
        <v>0</v>
      </c>
      <c r="V18" s="3">
        <f t="shared" ref="V18" si="1">SUM(V13:V17)</f>
        <v>0</v>
      </c>
    </row>
    <row r="19" spans="1:22" ht="9" customHeight="1" x14ac:dyDescent="0.25">
      <c r="B19" s="106"/>
      <c r="C19" s="356"/>
      <c r="D19" s="357"/>
      <c r="E19" s="357"/>
      <c r="F19" s="357"/>
      <c r="G19" s="357"/>
      <c r="H19" s="357"/>
      <c r="I19" s="357"/>
      <c r="J19" s="357"/>
      <c r="K19" s="358"/>
    </row>
    <row r="20" spans="1:22" ht="21" customHeight="1" x14ac:dyDescent="0.2">
      <c r="A20" s="100" t="s">
        <v>59</v>
      </c>
      <c r="B20" s="104" t="s">
        <v>221</v>
      </c>
      <c r="C20" s="105"/>
      <c r="D20" s="105"/>
      <c r="E20" s="105"/>
      <c r="F20" s="105"/>
      <c r="G20" s="105"/>
      <c r="H20" s="105"/>
      <c r="I20" s="105"/>
      <c r="J20" s="105"/>
      <c r="K20" s="105"/>
    </row>
    <row r="21" spans="1:22" ht="9" customHeight="1" thickBot="1" x14ac:dyDescent="0.3">
      <c r="B21" s="106"/>
      <c r="C21" s="107"/>
      <c r="D21" s="107"/>
      <c r="E21" s="107"/>
      <c r="F21" s="107"/>
      <c r="G21" s="107"/>
      <c r="H21" s="107"/>
      <c r="I21" s="107"/>
      <c r="J21" s="107"/>
      <c r="K21" s="107"/>
    </row>
    <row r="22" spans="1:22" ht="51.75" customHeight="1" thickTop="1" thickBot="1" x14ac:dyDescent="0.25">
      <c r="B22" s="350" t="s">
        <v>236</v>
      </c>
      <c r="C22" s="351"/>
      <c r="D22" s="351"/>
      <c r="E22" s="351"/>
      <c r="F22" s="351"/>
      <c r="G22" s="352"/>
      <c r="H22" s="107"/>
      <c r="I22" s="107"/>
      <c r="J22" s="107"/>
      <c r="K22" s="107"/>
    </row>
    <row r="23" spans="1:22" ht="9" customHeight="1" thickTop="1" x14ac:dyDescent="0.25">
      <c r="B23" s="106"/>
      <c r="C23" s="110"/>
      <c r="D23" s="110"/>
      <c r="E23" s="110"/>
      <c r="F23" s="107"/>
      <c r="G23" s="107"/>
      <c r="H23" s="107"/>
      <c r="I23" s="107"/>
      <c r="J23" s="107"/>
      <c r="K23" s="107"/>
    </row>
    <row r="24" spans="1:22" ht="31.5" customHeight="1" x14ac:dyDescent="0.2">
      <c r="B24" s="112" t="s">
        <v>73</v>
      </c>
      <c r="C24" s="112" t="s">
        <v>74</v>
      </c>
      <c r="D24" s="277" t="s">
        <v>202</v>
      </c>
      <c r="E24" s="277" t="s">
        <v>203</v>
      </c>
    </row>
    <row r="25" spans="1:22" ht="24" customHeight="1" x14ac:dyDescent="0.2">
      <c r="B25" s="281" t="s">
        <v>75</v>
      </c>
      <c r="C25" s="76"/>
      <c r="D25" s="319"/>
      <c r="E25" s="5">
        <f>C25*D25</f>
        <v>0</v>
      </c>
    </row>
    <row r="26" spans="1:22" ht="24" customHeight="1" x14ac:dyDescent="0.2">
      <c r="B26" s="281" t="s">
        <v>238</v>
      </c>
      <c r="C26" s="76"/>
      <c r="D26" s="319"/>
      <c r="E26" s="5">
        <f t="shared" ref="E26:E31" si="2">C26*D26</f>
        <v>0</v>
      </c>
    </row>
    <row r="27" spans="1:22" ht="24" customHeight="1" x14ac:dyDescent="0.2">
      <c r="B27" s="281" t="s">
        <v>237</v>
      </c>
      <c r="C27" s="76"/>
      <c r="D27" s="319"/>
      <c r="E27" s="5">
        <f t="shared" si="2"/>
        <v>0</v>
      </c>
    </row>
    <row r="28" spans="1:22" ht="24" customHeight="1" x14ac:dyDescent="0.2">
      <c r="B28" s="281" t="s">
        <v>76</v>
      </c>
      <c r="C28" s="76"/>
      <c r="D28" s="319"/>
      <c r="E28" s="5">
        <f t="shared" si="2"/>
        <v>0</v>
      </c>
    </row>
    <row r="29" spans="1:22" ht="24" customHeight="1" x14ac:dyDescent="0.2">
      <c r="B29" s="281" t="s">
        <v>77</v>
      </c>
      <c r="C29" s="76"/>
      <c r="D29" s="319"/>
      <c r="E29" s="5">
        <f t="shared" si="2"/>
        <v>0</v>
      </c>
    </row>
    <row r="30" spans="1:22" ht="24" customHeight="1" x14ac:dyDescent="0.2">
      <c r="B30" s="281" t="s">
        <v>239</v>
      </c>
      <c r="C30" s="76"/>
      <c r="D30" s="319"/>
      <c r="E30" s="5">
        <f t="shared" si="2"/>
        <v>0</v>
      </c>
    </row>
    <row r="31" spans="1:22" ht="24" customHeight="1" x14ac:dyDescent="0.2">
      <c r="B31" s="281" t="s">
        <v>205</v>
      </c>
      <c r="C31" s="76"/>
      <c r="D31" s="319"/>
      <c r="E31" s="5">
        <f t="shared" si="2"/>
        <v>0</v>
      </c>
    </row>
    <row r="32" spans="1:22" ht="24" customHeight="1" x14ac:dyDescent="0.2">
      <c r="B32" s="4" t="s">
        <v>206</v>
      </c>
      <c r="C32" s="4"/>
      <c r="D32" s="4"/>
      <c r="E32" s="6">
        <f>SUM(E25:E31)</f>
        <v>0</v>
      </c>
    </row>
    <row r="33" spans="1:11" ht="9" customHeight="1" x14ac:dyDescent="0.2">
      <c r="B33" s="118"/>
      <c r="C33" s="119"/>
      <c r="D33" s="119"/>
      <c r="E33" s="63"/>
    </row>
    <row r="34" spans="1:11" ht="24" customHeight="1" x14ac:dyDescent="0.2">
      <c r="A34" s="100" t="s">
        <v>60</v>
      </c>
      <c r="B34" s="104" t="s">
        <v>188</v>
      </c>
      <c r="C34" s="105"/>
      <c r="D34" s="120"/>
      <c r="E34" s="120"/>
      <c r="F34" s="120"/>
      <c r="G34" s="120"/>
      <c r="H34" s="120"/>
      <c r="I34" s="120"/>
      <c r="J34" s="120"/>
      <c r="K34" s="105"/>
    </row>
    <row r="35" spans="1:11" ht="9" customHeight="1" thickBot="1" x14ac:dyDescent="0.3">
      <c r="B35" s="106"/>
      <c r="C35" s="107"/>
      <c r="D35" s="107"/>
      <c r="E35" s="107"/>
      <c r="F35" s="107"/>
      <c r="G35" s="107"/>
      <c r="H35" s="107"/>
      <c r="I35" s="107"/>
      <c r="J35" s="107"/>
      <c r="K35" s="107"/>
    </row>
    <row r="36" spans="1:11" ht="52.5" customHeight="1" thickTop="1" thickBot="1" x14ac:dyDescent="0.25">
      <c r="B36" s="350" t="s">
        <v>236</v>
      </c>
      <c r="C36" s="351"/>
      <c r="D36" s="351"/>
      <c r="E36" s="351"/>
      <c r="F36" s="351"/>
      <c r="G36" s="352"/>
      <c r="H36" s="107"/>
      <c r="I36" s="107"/>
      <c r="J36" s="107"/>
      <c r="K36" s="107"/>
    </row>
    <row r="37" spans="1:11" ht="9" customHeight="1" thickTop="1" x14ac:dyDescent="0.25">
      <c r="B37" s="106"/>
      <c r="C37" s="110"/>
      <c r="D37" s="110"/>
      <c r="E37" s="110"/>
      <c r="F37" s="107"/>
      <c r="G37" s="107"/>
      <c r="H37" s="107"/>
      <c r="I37" s="107"/>
      <c r="J37" s="107"/>
      <c r="K37" s="107"/>
    </row>
    <row r="38" spans="1:11" ht="30.75" customHeight="1" x14ac:dyDescent="0.2">
      <c r="B38" s="121" t="s">
        <v>73</v>
      </c>
      <c r="C38" s="121" t="s">
        <v>78</v>
      </c>
      <c r="D38" s="131" t="s">
        <v>202</v>
      </c>
      <c r="E38" s="277" t="s">
        <v>203</v>
      </c>
    </row>
    <row r="39" spans="1:11" ht="24" customHeight="1" x14ac:dyDescent="0.2">
      <c r="B39" s="282" t="s">
        <v>79</v>
      </c>
      <c r="C39" s="320"/>
      <c r="D39" s="319"/>
      <c r="E39" s="5">
        <f>C39*D39</f>
        <v>0</v>
      </c>
    </row>
    <row r="40" spans="1:11" ht="24" customHeight="1" x14ac:dyDescent="0.2">
      <c r="B40" s="282" t="s">
        <v>94</v>
      </c>
      <c r="C40" s="76"/>
      <c r="D40" s="315"/>
      <c r="E40" s="5">
        <f>C40*D40</f>
        <v>0</v>
      </c>
    </row>
    <row r="41" spans="1:11" ht="36.75" customHeight="1" x14ac:dyDescent="0.2">
      <c r="B41" s="282" t="s">
        <v>80</v>
      </c>
      <c r="C41" s="76"/>
      <c r="D41" s="315"/>
      <c r="E41" s="5">
        <f>C41*D41</f>
        <v>0</v>
      </c>
    </row>
    <row r="42" spans="1:11" ht="39.75" customHeight="1" x14ac:dyDescent="0.2">
      <c r="B42" s="283" t="s">
        <v>116</v>
      </c>
      <c r="C42" s="320"/>
      <c r="D42" s="319"/>
      <c r="E42" s="5">
        <f>C42*D42</f>
        <v>0</v>
      </c>
    </row>
    <row r="43" spans="1:11" ht="36.75" customHeight="1" x14ac:dyDescent="0.2">
      <c r="B43" s="282" t="s">
        <v>81</v>
      </c>
      <c r="C43" s="320"/>
      <c r="D43" s="319"/>
      <c r="E43" s="5">
        <f>C43*D43</f>
        <v>0</v>
      </c>
    </row>
    <row r="44" spans="1:11" ht="50.25" customHeight="1" x14ac:dyDescent="0.2">
      <c r="B44" s="284" t="s">
        <v>187</v>
      </c>
      <c r="C44" s="311"/>
      <c r="D44" s="314"/>
      <c r="E44" s="321"/>
    </row>
    <row r="45" spans="1:11" ht="27" customHeight="1" x14ac:dyDescent="0.2">
      <c r="B45" s="4" t="s">
        <v>222</v>
      </c>
      <c r="C45" s="4"/>
      <c r="D45" s="4"/>
      <c r="E45" s="6">
        <f>SUM(E39:E44)</f>
        <v>0</v>
      </c>
    </row>
    <row r="46" spans="1:11" ht="9" customHeight="1" x14ac:dyDescent="0.2">
      <c r="B46" s="119"/>
      <c r="C46" s="119"/>
      <c r="D46" s="119"/>
      <c r="E46" s="63"/>
    </row>
    <row r="47" spans="1:11" ht="21" customHeight="1" x14ac:dyDescent="0.2">
      <c r="A47" s="100" t="s">
        <v>68</v>
      </c>
      <c r="B47" s="104" t="s">
        <v>111</v>
      </c>
      <c r="C47" s="105"/>
      <c r="D47" s="105"/>
      <c r="E47" s="105"/>
      <c r="F47" s="105"/>
      <c r="G47" s="105"/>
      <c r="H47" s="105"/>
      <c r="I47" s="105"/>
      <c r="J47" s="105"/>
      <c r="K47" s="105"/>
    </row>
    <row r="48" spans="1:11" ht="9" customHeight="1" thickBot="1" x14ac:dyDescent="0.3">
      <c r="B48" s="106"/>
      <c r="C48" s="107"/>
      <c r="D48" s="107"/>
      <c r="E48" s="107"/>
      <c r="F48" s="107"/>
      <c r="G48" s="107"/>
      <c r="H48" s="107"/>
      <c r="I48" s="107"/>
      <c r="J48" s="107"/>
      <c r="K48" s="107"/>
    </row>
    <row r="49" spans="1:11" ht="47.25" customHeight="1" thickTop="1" thickBot="1" x14ac:dyDescent="0.25">
      <c r="B49" s="350" t="s">
        <v>240</v>
      </c>
      <c r="C49" s="351"/>
      <c r="D49" s="351"/>
      <c r="E49" s="351"/>
      <c r="F49" s="351"/>
      <c r="G49" s="352"/>
      <c r="H49" s="107"/>
      <c r="I49" s="107"/>
      <c r="J49" s="107"/>
      <c r="K49" s="107"/>
    </row>
    <row r="50" spans="1:11" ht="9" customHeight="1" thickTop="1" x14ac:dyDescent="0.25">
      <c r="B50" s="106"/>
      <c r="C50" s="107"/>
      <c r="D50" s="107"/>
      <c r="E50" s="107"/>
      <c r="F50" s="107"/>
      <c r="G50" s="107"/>
      <c r="H50" s="107"/>
      <c r="I50" s="107"/>
      <c r="J50" s="107"/>
      <c r="K50" s="107"/>
    </row>
    <row r="51" spans="1:11" ht="20.25" customHeight="1" x14ac:dyDescent="0.25">
      <c r="A51" s="100" t="s">
        <v>183</v>
      </c>
      <c r="B51" s="103" t="s">
        <v>178</v>
      </c>
      <c r="C51" s="122"/>
      <c r="D51" s="122"/>
      <c r="E51" s="122"/>
      <c r="F51" s="122"/>
      <c r="G51" s="122"/>
      <c r="H51" s="123"/>
      <c r="I51" s="123"/>
      <c r="J51" s="123"/>
      <c r="K51" s="123"/>
    </row>
    <row r="52" spans="1:11" ht="9" customHeight="1" x14ac:dyDescent="0.25">
      <c r="B52" s="106"/>
      <c r="D52" s="124"/>
      <c r="E52" s="124"/>
      <c r="F52" s="124"/>
      <c r="G52" s="365"/>
      <c r="H52" s="366"/>
      <c r="I52" s="366"/>
      <c r="J52" s="366"/>
      <c r="K52" s="367"/>
    </row>
    <row r="53" spans="1:11" ht="36.75" customHeight="1" x14ac:dyDescent="0.2">
      <c r="B53" s="112" t="s">
        <v>166</v>
      </c>
      <c r="C53" s="121" t="s">
        <v>170</v>
      </c>
      <c r="D53" s="121" t="s">
        <v>171</v>
      </c>
      <c r="E53" s="121" t="s">
        <v>172</v>
      </c>
      <c r="F53" s="121" t="s">
        <v>173</v>
      </c>
      <c r="G53" s="125"/>
    </row>
    <row r="54" spans="1:11" ht="24" customHeight="1" x14ac:dyDescent="0.2">
      <c r="B54" s="116" t="s">
        <v>71</v>
      </c>
      <c r="C54" s="126" t="s">
        <v>119</v>
      </c>
      <c r="D54" s="76"/>
      <c r="E54" s="76"/>
      <c r="F54" s="77"/>
    </row>
    <row r="55" spans="1:11" ht="24" customHeight="1" x14ac:dyDescent="0.2">
      <c r="B55" s="116" t="s">
        <v>72</v>
      </c>
      <c r="C55" s="126" t="s">
        <v>93</v>
      </c>
      <c r="D55" s="76"/>
      <c r="E55" s="76"/>
      <c r="F55" s="77"/>
    </row>
    <row r="56" spans="1:11" ht="24" customHeight="1" x14ac:dyDescent="0.2">
      <c r="B56" s="4" t="s">
        <v>55</v>
      </c>
      <c r="C56" s="4"/>
      <c r="D56" s="4">
        <f>SUM(D54:D55)</f>
        <v>0</v>
      </c>
      <c r="E56" s="4">
        <f>SUM(E54:E55)</f>
        <v>0</v>
      </c>
      <c r="F56" s="4">
        <f>SUM(F54:F55)</f>
        <v>0</v>
      </c>
    </row>
    <row r="57" spans="1:11" ht="9" customHeight="1" x14ac:dyDescent="0.25">
      <c r="B57" s="106"/>
      <c r="C57" s="107"/>
      <c r="D57" s="107"/>
      <c r="E57" s="107"/>
      <c r="F57" s="107"/>
      <c r="G57" s="107"/>
      <c r="H57" s="107"/>
      <c r="I57" s="107"/>
      <c r="J57" s="107"/>
      <c r="K57" s="107"/>
    </row>
    <row r="58" spans="1:11" ht="9" customHeight="1" x14ac:dyDescent="0.25">
      <c r="B58" s="106"/>
      <c r="C58" s="107"/>
      <c r="D58" s="107"/>
      <c r="E58" s="107"/>
      <c r="F58" s="107"/>
      <c r="G58" s="107"/>
      <c r="H58" s="107"/>
      <c r="I58" s="107"/>
      <c r="J58" s="107"/>
      <c r="K58" s="107"/>
    </row>
    <row r="59" spans="1:11" ht="16.5" customHeight="1" x14ac:dyDescent="0.2">
      <c r="A59" s="100" t="s">
        <v>184</v>
      </c>
      <c r="B59" s="104" t="s">
        <v>179</v>
      </c>
      <c r="C59" s="127"/>
      <c r="D59" s="127"/>
      <c r="E59" s="127"/>
    </row>
    <row r="60" spans="1:11" ht="9" customHeight="1" x14ac:dyDescent="0.2">
      <c r="B60" s="128"/>
      <c r="C60" s="127"/>
      <c r="D60" s="127"/>
      <c r="E60" s="127"/>
    </row>
    <row r="61" spans="1:11" ht="36" customHeight="1" x14ac:dyDescent="0.2">
      <c r="B61" s="121" t="s">
        <v>165</v>
      </c>
      <c r="C61" s="121" t="s">
        <v>167</v>
      </c>
      <c r="D61" s="121" t="s">
        <v>168</v>
      </c>
      <c r="E61" s="278" t="s">
        <v>204</v>
      </c>
      <c r="F61" s="121" t="s">
        <v>169</v>
      </c>
    </row>
    <row r="62" spans="1:11" ht="24" customHeight="1" x14ac:dyDescent="0.2">
      <c r="B62" s="129" t="s">
        <v>71</v>
      </c>
      <c r="C62" s="126" t="s">
        <v>119</v>
      </c>
      <c r="D62" s="322">
        <f>D54+E54+F54</f>
        <v>0</v>
      </c>
      <c r="E62" s="75"/>
      <c r="F62" s="79">
        <f>D62*E62</f>
        <v>0</v>
      </c>
    </row>
    <row r="63" spans="1:11" ht="24" customHeight="1" x14ac:dyDescent="0.2">
      <c r="B63" s="129" t="s">
        <v>83</v>
      </c>
      <c r="C63" s="126" t="s">
        <v>93</v>
      </c>
      <c r="D63" s="322">
        <f>D55+E55+F55</f>
        <v>0</v>
      </c>
      <c r="E63" s="75"/>
      <c r="F63" s="79">
        <f>D63*E63</f>
        <v>0</v>
      </c>
    </row>
    <row r="64" spans="1:11" ht="24" customHeight="1" x14ac:dyDescent="0.2">
      <c r="B64" s="130" t="s">
        <v>63</v>
      </c>
      <c r="C64" s="130"/>
      <c r="D64" s="130">
        <f>SUM(D62:D63)</f>
        <v>0</v>
      </c>
      <c r="E64" s="130"/>
      <c r="F64" s="8">
        <f>SUM(F62:F63)</f>
        <v>0</v>
      </c>
    </row>
    <row r="65" spans="1:11" ht="9" customHeight="1" x14ac:dyDescent="0.25">
      <c r="B65" s="106"/>
      <c r="C65" s="107"/>
      <c r="D65" s="107"/>
      <c r="E65" s="107"/>
      <c r="F65" s="107"/>
      <c r="G65" s="107"/>
      <c r="H65" s="107"/>
      <c r="I65" s="107"/>
      <c r="J65" s="107"/>
      <c r="K65" s="107"/>
    </row>
    <row r="66" spans="1:11" ht="16.5" customHeight="1" x14ac:dyDescent="0.2">
      <c r="A66" s="100" t="s">
        <v>185</v>
      </c>
      <c r="B66" s="104" t="s">
        <v>180</v>
      </c>
      <c r="C66" s="107"/>
      <c r="D66" s="107"/>
      <c r="G66" s="107"/>
      <c r="H66" s="107"/>
      <c r="I66" s="107"/>
      <c r="J66" s="107"/>
      <c r="K66" s="107"/>
    </row>
    <row r="67" spans="1:11" ht="9" customHeight="1" x14ac:dyDescent="0.25">
      <c r="B67" s="106"/>
      <c r="C67" s="107"/>
      <c r="D67" s="107"/>
      <c r="G67" s="107"/>
      <c r="H67" s="107"/>
      <c r="I67" s="107"/>
      <c r="J67" s="107"/>
      <c r="K67" s="107"/>
    </row>
    <row r="68" spans="1:11" ht="43.5" customHeight="1" x14ac:dyDescent="0.2">
      <c r="B68" s="131" t="s">
        <v>181</v>
      </c>
      <c r="C68" s="131" t="s">
        <v>241</v>
      </c>
      <c r="D68" s="131" t="s">
        <v>242</v>
      </c>
      <c r="E68" s="121" t="s">
        <v>102</v>
      </c>
    </row>
    <row r="69" spans="1:11" ht="24" customHeight="1" x14ac:dyDescent="0.2">
      <c r="B69" s="132" t="s">
        <v>112</v>
      </c>
      <c r="C69" s="76"/>
      <c r="D69" s="75"/>
      <c r="E69" s="75"/>
    </row>
    <row r="70" spans="1:11" ht="26.25" customHeight="1" x14ac:dyDescent="0.2">
      <c r="B70" s="284" t="s">
        <v>234</v>
      </c>
      <c r="C70" s="311"/>
      <c r="D70" s="311"/>
      <c r="E70" s="75"/>
    </row>
    <row r="71" spans="1:11" ht="24" customHeight="1" x14ac:dyDescent="0.2">
      <c r="B71" s="132" t="s">
        <v>113</v>
      </c>
      <c r="C71" s="311"/>
      <c r="D71" s="311"/>
      <c r="E71" s="78"/>
    </row>
    <row r="72" spans="1:11" ht="24" customHeight="1" x14ac:dyDescent="0.2">
      <c r="B72" s="132" t="s">
        <v>114</v>
      </c>
      <c r="C72" s="312"/>
      <c r="D72" s="312"/>
      <c r="E72" s="78"/>
    </row>
    <row r="73" spans="1:11" ht="24" customHeight="1" x14ac:dyDescent="0.2">
      <c r="B73" s="132" t="s">
        <v>115</v>
      </c>
      <c r="C73" s="313"/>
      <c r="D73" s="313"/>
      <c r="E73" s="78"/>
      <c r="F73" s="133"/>
    </row>
    <row r="74" spans="1:11" ht="9" customHeight="1" x14ac:dyDescent="0.2">
      <c r="B74" s="134"/>
      <c r="C74" s="134"/>
      <c r="D74" s="134"/>
      <c r="E74" s="134"/>
      <c r="F74" s="64"/>
    </row>
    <row r="75" spans="1:11" ht="21" customHeight="1" x14ac:dyDescent="0.2">
      <c r="A75" s="100" t="s">
        <v>69</v>
      </c>
      <c r="B75" s="104" t="s">
        <v>182</v>
      </c>
      <c r="C75" s="105"/>
      <c r="D75" s="105"/>
      <c r="E75" s="105"/>
      <c r="F75" s="105"/>
      <c r="G75" s="105"/>
      <c r="H75" s="105"/>
      <c r="I75" s="105"/>
      <c r="J75" s="105"/>
      <c r="K75" s="105"/>
    </row>
    <row r="76" spans="1:11" ht="9" customHeight="1" thickBot="1" x14ac:dyDescent="0.3">
      <c r="B76" s="106"/>
      <c r="C76" s="107"/>
      <c r="D76" s="107"/>
      <c r="E76" s="107"/>
      <c r="F76" s="107"/>
      <c r="G76" s="107"/>
      <c r="H76" s="107"/>
      <c r="I76" s="107"/>
      <c r="J76" s="107"/>
      <c r="K76" s="107"/>
    </row>
    <row r="77" spans="1:11" ht="54.75" customHeight="1" thickTop="1" thickBot="1" x14ac:dyDescent="0.25">
      <c r="B77" s="350" t="s">
        <v>265</v>
      </c>
      <c r="C77" s="351"/>
      <c r="D77" s="351"/>
      <c r="E77" s="351"/>
      <c r="F77" s="351"/>
      <c r="G77" s="352"/>
      <c r="H77" s="107"/>
      <c r="I77" s="107"/>
      <c r="J77" s="107"/>
      <c r="K77" s="107"/>
    </row>
    <row r="78" spans="1:11" ht="9" customHeight="1" thickTop="1" x14ac:dyDescent="0.25">
      <c r="B78" s="106"/>
      <c r="C78" s="110"/>
      <c r="D78" s="110"/>
      <c r="E78" s="110"/>
      <c r="F78" s="110"/>
      <c r="G78" s="110"/>
      <c r="H78" s="107"/>
      <c r="I78" s="107"/>
      <c r="J78" s="107"/>
      <c r="K78" s="107"/>
    </row>
    <row r="79" spans="1:11" s="135" customFormat="1" ht="63.75" customHeight="1" x14ac:dyDescent="0.2">
      <c r="A79" s="114"/>
      <c r="B79" s="121" t="s">
        <v>84</v>
      </c>
      <c r="C79" s="121" t="s">
        <v>64</v>
      </c>
      <c r="D79" s="121" t="s">
        <v>85</v>
      </c>
      <c r="E79" s="131" t="s">
        <v>266</v>
      </c>
      <c r="F79" s="121" t="s">
        <v>91</v>
      </c>
      <c r="G79" s="121" t="s">
        <v>86</v>
      </c>
    </row>
    <row r="80" spans="1:11" ht="18.75" customHeight="1" x14ac:dyDescent="0.2">
      <c r="B80" s="281" t="s">
        <v>250</v>
      </c>
      <c r="C80" s="276"/>
      <c r="D80" s="2">
        <v>85</v>
      </c>
      <c r="E80" s="5">
        <f>C80*D80/100</f>
        <v>0</v>
      </c>
      <c r="F80" s="318"/>
      <c r="G80" s="5">
        <f>E80*F80</f>
        <v>0</v>
      </c>
    </row>
    <row r="81" spans="1:11" ht="18.75" customHeight="1" x14ac:dyDescent="0.2">
      <c r="B81" s="281" t="s">
        <v>87</v>
      </c>
      <c r="C81" s="276"/>
      <c r="D81" s="2">
        <v>95</v>
      </c>
      <c r="E81" s="5">
        <f>C81*D81/100</f>
        <v>0</v>
      </c>
      <c r="F81" s="318"/>
      <c r="G81" s="5">
        <f>E81*F81</f>
        <v>0</v>
      </c>
    </row>
    <row r="82" spans="1:11" ht="18.75" customHeight="1" x14ac:dyDescent="0.2">
      <c r="B82" s="281" t="s">
        <v>61</v>
      </c>
      <c r="C82" s="276"/>
      <c r="D82" s="2">
        <v>75</v>
      </c>
      <c r="E82" s="5">
        <f>C82*D82/100</f>
        <v>0</v>
      </c>
      <c r="F82" s="318"/>
      <c r="G82" s="5">
        <f>E82*F82</f>
        <v>0</v>
      </c>
    </row>
    <row r="83" spans="1:11" ht="18.75" customHeight="1" x14ac:dyDescent="0.2">
      <c r="B83" s="281" t="s">
        <v>62</v>
      </c>
      <c r="C83" s="276"/>
      <c r="D83" s="2">
        <v>95</v>
      </c>
      <c r="E83" s="5">
        <f>C83*D83/100</f>
        <v>0</v>
      </c>
      <c r="F83" s="318"/>
      <c r="G83" s="5">
        <f>E83*F83</f>
        <v>0</v>
      </c>
    </row>
    <row r="84" spans="1:11" ht="18.75" customHeight="1" x14ac:dyDescent="0.2">
      <c r="B84" s="281" t="s">
        <v>235</v>
      </c>
      <c r="C84" s="276"/>
      <c r="D84" s="2">
        <v>70</v>
      </c>
      <c r="E84" s="5">
        <f>C84*D84/100</f>
        <v>0</v>
      </c>
      <c r="F84" s="318"/>
      <c r="G84" s="5">
        <f>E84*F84</f>
        <v>0</v>
      </c>
    </row>
    <row r="85" spans="1:11" ht="24" customHeight="1" x14ac:dyDescent="0.2">
      <c r="B85" s="130" t="s">
        <v>63</v>
      </c>
      <c r="C85" s="10">
        <f>SUM(C80:C84)</f>
        <v>0</v>
      </c>
      <c r="D85" s="7"/>
      <c r="E85" s="10">
        <f>SUM(E80:E84)</f>
        <v>0</v>
      </c>
      <c r="F85" s="9"/>
      <c r="G85" s="10">
        <f>SUM(G80:G84)</f>
        <v>0</v>
      </c>
    </row>
    <row r="86" spans="1:11" s="141" customFormat="1" ht="12.75" customHeight="1" x14ac:dyDescent="0.3">
      <c r="A86" s="136"/>
      <c r="B86" s="137"/>
      <c r="C86" s="138"/>
      <c r="D86" s="139"/>
      <c r="E86" s="139"/>
      <c r="F86" s="140"/>
      <c r="G86" s="140"/>
    </row>
    <row r="87" spans="1:11" ht="21" customHeight="1" x14ac:dyDescent="0.2">
      <c r="A87" s="100" t="s">
        <v>70</v>
      </c>
      <c r="B87" s="104" t="s">
        <v>90</v>
      </c>
      <c r="C87" s="105"/>
      <c r="D87" s="105"/>
      <c r="E87" s="105"/>
      <c r="F87" s="105"/>
      <c r="G87" s="105"/>
      <c r="H87" s="105"/>
      <c r="I87" s="105"/>
      <c r="J87" s="105"/>
      <c r="K87" s="105"/>
    </row>
    <row r="88" spans="1:11" ht="9" customHeight="1" thickBot="1" x14ac:dyDescent="0.3">
      <c r="B88" s="106"/>
      <c r="C88" s="107"/>
      <c r="D88" s="107"/>
      <c r="E88" s="107"/>
      <c r="F88" s="107"/>
      <c r="G88" s="107"/>
      <c r="H88" s="107"/>
      <c r="I88" s="107"/>
      <c r="J88" s="107"/>
      <c r="K88" s="107"/>
    </row>
    <row r="89" spans="1:11" ht="40.5" customHeight="1" thickTop="1" thickBot="1" x14ac:dyDescent="0.25">
      <c r="B89" s="350" t="s">
        <v>251</v>
      </c>
      <c r="C89" s="351"/>
      <c r="D89" s="351"/>
      <c r="E89" s="351"/>
      <c r="F89" s="351"/>
      <c r="G89" s="352"/>
      <c r="H89" s="107"/>
      <c r="I89" s="107"/>
      <c r="J89" s="107"/>
      <c r="K89" s="107"/>
    </row>
    <row r="90" spans="1:11" ht="9" customHeight="1" thickTop="1" x14ac:dyDescent="0.25">
      <c r="B90" s="106"/>
      <c r="C90" s="110"/>
      <c r="D90" s="110"/>
      <c r="E90" s="110"/>
      <c r="F90" s="107"/>
      <c r="G90" s="107"/>
      <c r="H90" s="107"/>
      <c r="I90" s="107"/>
      <c r="J90" s="107"/>
      <c r="K90" s="107"/>
    </row>
    <row r="91" spans="1:11" ht="33" customHeight="1" x14ac:dyDescent="0.2">
      <c r="B91" s="121" t="s">
        <v>117</v>
      </c>
      <c r="C91" s="121" t="s">
        <v>64</v>
      </c>
      <c r="D91" s="121" t="s">
        <v>91</v>
      </c>
      <c r="E91" s="121" t="s">
        <v>92</v>
      </c>
    </row>
    <row r="92" spans="1:11" ht="25.5" customHeight="1" x14ac:dyDescent="0.2">
      <c r="B92" s="142" t="s">
        <v>118</v>
      </c>
      <c r="C92" s="5">
        <f>C85-E85</f>
        <v>0</v>
      </c>
      <c r="D92" s="459"/>
      <c r="E92" s="5">
        <f>C92*D92</f>
        <v>0</v>
      </c>
      <c r="F92" s="233"/>
    </row>
    <row r="93" spans="1:11" ht="24" customHeight="1" x14ac:dyDescent="0.3">
      <c r="C93" s="143"/>
    </row>
    <row r="94" spans="1:11" ht="24" customHeight="1" x14ac:dyDescent="0.3">
      <c r="C94" s="143"/>
    </row>
    <row r="95" spans="1:11" ht="24" customHeight="1" x14ac:dyDescent="0.3">
      <c r="C95" s="143"/>
    </row>
    <row r="96" spans="1:11" ht="24" customHeight="1" x14ac:dyDescent="0.2"/>
    <row r="97" ht="24" customHeight="1" x14ac:dyDescent="0.2"/>
    <row r="98" ht="24" customHeight="1" x14ac:dyDescent="0.2"/>
    <row r="99" ht="24" customHeight="1" x14ac:dyDescent="0.2"/>
    <row r="100" ht="24" customHeight="1" x14ac:dyDescent="0.2"/>
    <row r="101" ht="24" customHeight="1" x14ac:dyDescent="0.2"/>
    <row r="102" ht="24" customHeight="1" x14ac:dyDescent="0.2"/>
    <row r="103" ht="24" customHeight="1" x14ac:dyDescent="0.2"/>
    <row r="104" ht="24" customHeight="1" x14ac:dyDescent="0.2"/>
    <row r="105" ht="24" customHeight="1" x14ac:dyDescent="0.2"/>
    <row r="106" ht="24" customHeight="1" x14ac:dyDescent="0.2"/>
    <row r="107" ht="24" customHeight="1" x14ac:dyDescent="0.2"/>
    <row r="108" ht="24" customHeight="1" x14ac:dyDescent="0.2"/>
    <row r="109" ht="24" customHeight="1" x14ac:dyDescent="0.2"/>
    <row r="110" ht="24" customHeight="1" x14ac:dyDescent="0.2"/>
    <row r="111" ht="24" customHeight="1" x14ac:dyDescent="0.2"/>
  </sheetData>
  <dataConsolidate/>
  <mergeCells count="11">
    <mergeCell ref="B2:C2"/>
    <mergeCell ref="B77:G77"/>
    <mergeCell ref="B89:G89"/>
    <mergeCell ref="B9:G9"/>
    <mergeCell ref="C19:K19"/>
    <mergeCell ref="B6:E6"/>
    <mergeCell ref="F6:I6"/>
    <mergeCell ref="G52:K52"/>
    <mergeCell ref="B22:G22"/>
    <mergeCell ref="B36:G36"/>
    <mergeCell ref="B49:G49"/>
  </mergeCells>
  <dataValidations xWindow="480" yWindow="456" count="12">
    <dataValidation type="whole" allowBlank="1" showInputMessage="1" showErrorMessage="1" errorTitle="Cijena izvan definiranih granica" prompt="Efikasnost razdvajanja između 65 - 90" sqref="D80">
      <formula1>65</formula1>
      <formula2>90</formula2>
    </dataValidation>
    <dataValidation type="whole" allowBlank="1" showInputMessage="1" showErrorMessage="1" errorTitle="Cijena izvan definiranih granica" prompt="Efikasnost razdvajanja između 50 - 95" sqref="D81">
      <formula1>50</formula1>
      <formula2>95</formula2>
    </dataValidation>
    <dataValidation type="whole" allowBlank="1" showInputMessage="1" showErrorMessage="1" errorTitle="Cijena izvan definiranih granica" prompt="Efikasnost razdvajanja između 35 - 75" sqref="D82">
      <formula1>35</formula1>
      <formula2>75</formula2>
    </dataValidation>
    <dataValidation type="whole" allowBlank="1" showInputMessage="1" showErrorMessage="1" errorTitle="Cijena izvan definiranih granica" prompt="Efikasnost razdvajanja između 60 - 95" sqref="D83">
      <formula1>60</formula1>
      <formula2>95</formula2>
    </dataValidation>
    <dataValidation type="whole" allowBlank="1" showInputMessage="1" showErrorMessage="1" errorTitle="Cijena izvan definiranih granica" prompt="Cijena između 200 - 800" sqref="F80">
      <formula1>200</formula1>
      <formula2>800</formula2>
    </dataValidation>
    <dataValidation type="whole" allowBlank="1" showInputMessage="1" showErrorMessage="1" errorTitle="Cijena izvan definiranih granica" prompt="Cijena između 150 - 1.000" sqref="F81">
      <formula1>150</formula1>
      <formula2>1000</formula2>
    </dataValidation>
    <dataValidation type="whole" allowBlank="1" showInputMessage="1" showErrorMessage="1" errorTitle="Cijena izvan definiranih granica" prompt="Cijena između 0 - 700" sqref="F82">
      <formula1>0</formula1>
      <formula2>700</formula2>
    </dataValidation>
    <dataValidation type="whole" allowBlank="1" showInputMessage="1" showErrorMessage="1" errorTitle="Cijena izvan definiranih granica" prompt="Cijena između 50 - 500" sqref="F83">
      <formula1>50</formula1>
      <formula2>500</formula2>
    </dataValidation>
    <dataValidation type="whole" allowBlank="1" showInputMessage="1" showErrorMessage="1" errorTitle="Cijena izvan definiranih granica" prompt="Cijena između 400 - 1.000" sqref="D92">
      <formula1>400</formula1>
      <formula2>1000</formula2>
    </dataValidation>
    <dataValidation allowBlank="1" showErrorMessage="1" sqref="D39 D29:D31 D42:D43"/>
    <dataValidation type="whole" allowBlank="1" showInputMessage="1" showErrorMessage="1" errorTitle="Cijena izvan definiranih granica" prompt="Efikasnost razdvajanja između35 - 90" sqref="D84">
      <formula1>35</formula1>
      <formula2>90</formula2>
    </dataValidation>
    <dataValidation type="whole" allowBlank="1" showInputMessage="1" showErrorMessage="1" errorTitle="Cijena izvan definiranih granica" prompt="Cijena između 30 - 500" sqref="F84">
      <formula1>30</formula1>
      <formula2>500</formula2>
    </dataValidation>
  </dataValidation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G43"/>
  <sheetViews>
    <sheetView zoomScale="110" zoomScaleNormal="110" workbookViewId="0">
      <pane ySplit="1" topLeftCell="A2" activePane="bottomLeft" state="frozen"/>
      <selection activeCell="C76" sqref="C76:D76"/>
      <selection pane="bottomLeft" activeCell="G8" sqref="G8"/>
    </sheetView>
  </sheetViews>
  <sheetFormatPr defaultColWidth="9.140625" defaultRowHeight="8.25" x14ac:dyDescent="0.15"/>
  <cols>
    <col min="1" max="1" width="30.42578125" style="13" customWidth="1"/>
    <col min="2" max="2" width="14.7109375" style="13" customWidth="1"/>
    <col min="3" max="4" width="13.140625" style="13" bestFit="1" customWidth="1"/>
    <col min="5" max="5" width="10.28515625" style="13" customWidth="1"/>
    <col min="6" max="19" width="8.28515625" style="13" customWidth="1"/>
    <col min="20" max="20" width="11.28515625" style="13" bestFit="1" customWidth="1"/>
    <col min="21" max="21" width="8.28515625" style="13" customWidth="1"/>
    <col min="22" max="16384" width="9.140625" style="13"/>
  </cols>
  <sheetData>
    <row r="1" spans="1:13" ht="9" thickBot="1" x14ac:dyDescent="0.2"/>
    <row r="2" spans="1:13" ht="31.9" customHeight="1" thickTop="1" thickBot="1" x14ac:dyDescent="0.25">
      <c r="A2" s="371" t="s">
        <v>162</v>
      </c>
      <c r="B2" s="372"/>
      <c r="C2" s="372"/>
      <c r="D2" s="373"/>
      <c r="E2" s="80"/>
    </row>
    <row r="3" spans="1:13" s="82" customFormat="1" ht="13.5" customHeight="1" thickTop="1" thickBot="1" x14ac:dyDescent="0.2">
      <c r="A3" s="81"/>
      <c r="B3" s="81"/>
      <c r="C3" s="81"/>
      <c r="D3" s="81"/>
    </row>
    <row r="4" spans="1:13" ht="21.6" customHeight="1" thickTop="1" thickBot="1" x14ac:dyDescent="0.25">
      <c r="A4" s="374" t="s">
        <v>196</v>
      </c>
      <c r="B4" s="374"/>
      <c r="C4" s="374"/>
      <c r="D4" s="375"/>
      <c r="E4" s="80"/>
    </row>
    <row r="5" spans="1:13" s="83" customFormat="1" ht="21.6" customHeight="1" thickTop="1" thickBot="1" x14ac:dyDescent="0.25"/>
    <row r="6" spans="1:13" ht="15" customHeight="1" thickTop="1" thickBot="1" x14ac:dyDescent="0.2">
      <c r="A6" s="84"/>
      <c r="B6" s="85" t="s">
        <v>121</v>
      </c>
      <c r="C6" s="85" t="s">
        <v>122</v>
      </c>
      <c r="G6" s="332">
        <v>2020</v>
      </c>
      <c r="H6" s="332">
        <v>2021</v>
      </c>
      <c r="I6" s="332">
        <v>2022</v>
      </c>
      <c r="J6" s="332">
        <v>2023</v>
      </c>
      <c r="K6" s="332">
        <v>2024</v>
      </c>
      <c r="L6" s="332">
        <v>2025</v>
      </c>
      <c r="M6" s="332">
        <v>2026</v>
      </c>
    </row>
    <row r="7" spans="1:13" ht="15" customHeight="1" thickTop="1" x14ac:dyDescent="0.15">
      <c r="A7" s="86" t="s">
        <v>189</v>
      </c>
      <c r="B7" s="301" t="s">
        <v>128</v>
      </c>
      <c r="C7" s="301" t="s">
        <v>142</v>
      </c>
    </row>
    <row r="8" spans="1:13" ht="15" customHeight="1" x14ac:dyDescent="0.15">
      <c r="A8" s="87" t="s">
        <v>190</v>
      </c>
      <c r="B8" s="302">
        <v>2020</v>
      </c>
      <c r="C8" s="302" t="s">
        <v>141</v>
      </c>
    </row>
    <row r="9" spans="1:13" ht="15" customHeight="1" x14ac:dyDescent="0.15">
      <c r="A9" s="87" t="s">
        <v>191</v>
      </c>
      <c r="B9" s="302">
        <v>2020</v>
      </c>
      <c r="C9" s="302" t="s">
        <v>142</v>
      </c>
    </row>
    <row r="10" spans="1:13" s="82" customFormat="1" ht="18" customHeight="1" thickBot="1" x14ac:dyDescent="0.25">
      <c r="A10" s="88"/>
      <c r="B10" s="83"/>
      <c r="C10" s="83"/>
    </row>
    <row r="11" spans="1:13" ht="24.75" customHeight="1" x14ac:dyDescent="0.15">
      <c r="A11" s="376" t="s">
        <v>175</v>
      </c>
      <c r="B11" s="377"/>
      <c r="C11" s="377"/>
      <c r="D11" s="377"/>
      <c r="E11" s="377"/>
      <c r="F11" s="378"/>
    </row>
    <row r="12" spans="1:13" ht="9.75" customHeight="1" x14ac:dyDescent="0.15">
      <c r="A12" s="379"/>
      <c r="B12" s="380"/>
      <c r="C12" s="380"/>
      <c r="D12" s="380"/>
      <c r="E12" s="380"/>
      <c r="F12" s="381"/>
    </row>
    <row r="13" spans="1:13" ht="14.25" customHeight="1" thickBot="1" x14ac:dyDescent="0.2">
      <c r="A13" s="382"/>
      <c r="B13" s="383"/>
      <c r="C13" s="383"/>
      <c r="D13" s="383"/>
      <c r="E13" s="383"/>
      <c r="F13" s="384"/>
    </row>
    <row r="14" spans="1:13" ht="114.75" customHeight="1" x14ac:dyDescent="0.15">
      <c r="A14" s="339" t="s">
        <v>279</v>
      </c>
      <c r="B14" s="342" t="s">
        <v>272</v>
      </c>
      <c r="C14" s="385"/>
      <c r="D14" s="386"/>
      <c r="E14" s="386"/>
      <c r="F14" s="387"/>
      <c r="G14" s="337"/>
      <c r="H14" s="337"/>
      <c r="I14" s="337"/>
    </row>
    <row r="15" spans="1:13" ht="101.25" customHeight="1" x14ac:dyDescent="0.15">
      <c r="A15" s="340" t="s">
        <v>271</v>
      </c>
      <c r="B15" s="341">
        <v>0.04</v>
      </c>
      <c r="C15" s="385"/>
      <c r="D15" s="386"/>
      <c r="E15" s="386"/>
      <c r="F15" s="387"/>
    </row>
    <row r="16" spans="1:13" ht="15" customHeight="1" thickBot="1" x14ac:dyDescent="0.25">
      <c r="A16" s="338" t="s">
        <v>281</v>
      </c>
      <c r="B16" s="333">
        <v>0.1</v>
      </c>
      <c r="C16" s="388"/>
      <c r="D16" s="389"/>
      <c r="E16" s="389"/>
      <c r="F16" s="390"/>
    </row>
    <row r="17" spans="1:21" s="83" customFormat="1" ht="8.4499999999999993" customHeight="1" thickTop="1" x14ac:dyDescent="0.2"/>
    <row r="18" spans="1:21" x14ac:dyDescent="0.15">
      <c r="A18" s="89"/>
      <c r="B18" s="89"/>
      <c r="C18" s="89"/>
      <c r="D18" s="89"/>
    </row>
    <row r="19" spans="1:21" ht="38.450000000000003" customHeight="1" x14ac:dyDescent="0.15">
      <c r="A19" s="323" t="s">
        <v>152</v>
      </c>
      <c r="B19" s="324"/>
      <c r="C19" s="324"/>
      <c r="D19" s="324"/>
      <c r="E19" s="324"/>
      <c r="F19" s="324"/>
      <c r="G19" s="324"/>
      <c r="H19" s="324"/>
      <c r="I19" s="324"/>
      <c r="J19" s="324"/>
      <c r="K19" s="324"/>
      <c r="L19" s="324"/>
      <c r="M19" s="324"/>
      <c r="N19" s="324"/>
      <c r="O19" s="324"/>
      <c r="P19" s="324"/>
      <c r="Q19" s="324"/>
      <c r="R19" s="324"/>
      <c r="S19" s="324"/>
      <c r="T19" s="324"/>
      <c r="U19" s="324"/>
    </row>
    <row r="20" spans="1:21" ht="13.9" customHeight="1" x14ac:dyDescent="0.15">
      <c r="A20" s="90" t="s">
        <v>23</v>
      </c>
      <c r="B20" s="49">
        <v>1</v>
      </c>
      <c r="C20" s="49">
        <v>2</v>
      </c>
      <c r="D20" s="49">
        <v>3</v>
      </c>
      <c r="E20" s="49">
        <v>4</v>
      </c>
      <c r="F20" s="49">
        <v>5</v>
      </c>
      <c r="G20" s="49">
        <v>6</v>
      </c>
      <c r="H20" s="49">
        <v>7</v>
      </c>
      <c r="I20" s="49">
        <v>8</v>
      </c>
      <c r="J20" s="49">
        <v>9</v>
      </c>
      <c r="K20" s="49">
        <v>10</v>
      </c>
      <c r="L20" s="49">
        <v>11</v>
      </c>
      <c r="M20" s="49">
        <v>12</v>
      </c>
      <c r="N20" s="49">
        <v>13</v>
      </c>
      <c r="O20" s="49">
        <v>14</v>
      </c>
      <c r="P20" s="49">
        <v>15</v>
      </c>
      <c r="Q20" s="49">
        <v>16</v>
      </c>
      <c r="R20" s="49">
        <v>17</v>
      </c>
      <c r="S20" s="49">
        <v>18</v>
      </c>
      <c r="T20" s="49">
        <v>19</v>
      </c>
      <c r="U20" s="49">
        <v>20</v>
      </c>
    </row>
    <row r="21" spans="1:21" s="92" customFormat="1" ht="69.75" customHeight="1" x14ac:dyDescent="0.15">
      <c r="A21" s="91" t="s">
        <v>268</v>
      </c>
      <c r="B21" s="67"/>
      <c r="C21" s="67"/>
      <c r="D21" s="67"/>
      <c r="E21" s="68"/>
      <c r="F21" s="68"/>
      <c r="G21" s="68"/>
      <c r="H21" s="68"/>
      <c r="I21" s="68"/>
      <c r="J21" s="68"/>
      <c r="K21" s="68"/>
      <c r="L21" s="68"/>
      <c r="M21" s="68"/>
      <c r="N21" s="68"/>
      <c r="O21" s="68"/>
      <c r="P21" s="68"/>
      <c r="Q21" s="68"/>
      <c r="R21" s="68"/>
      <c r="S21" s="68"/>
      <c r="T21" s="68"/>
      <c r="U21" s="68"/>
    </row>
    <row r="22" spans="1:21" s="92" customFormat="1" ht="40.5" customHeight="1" x14ac:dyDescent="0.15">
      <c r="A22" s="91" t="s">
        <v>269</v>
      </c>
      <c r="B22" s="67"/>
      <c r="C22" s="67"/>
      <c r="D22" s="67"/>
      <c r="E22" s="68"/>
      <c r="F22" s="68"/>
      <c r="G22" s="68"/>
      <c r="H22" s="68"/>
      <c r="I22" s="68"/>
      <c r="J22" s="68"/>
      <c r="K22" s="68"/>
      <c r="L22" s="68"/>
      <c r="M22" s="68"/>
      <c r="N22" s="68"/>
      <c r="O22" s="68"/>
      <c r="P22" s="68"/>
      <c r="Q22" s="68"/>
      <c r="R22" s="68"/>
      <c r="S22" s="68"/>
      <c r="T22" s="68"/>
      <c r="U22" s="68"/>
    </row>
    <row r="23" spans="1:21" s="92" customFormat="1" ht="47.25" customHeight="1" x14ac:dyDescent="0.15">
      <c r="A23" s="91" t="s">
        <v>280</v>
      </c>
      <c r="B23" s="67"/>
      <c r="C23" s="67"/>
      <c r="D23" s="67"/>
      <c r="E23" s="68"/>
      <c r="F23" s="68"/>
      <c r="G23" s="68"/>
      <c r="H23" s="68"/>
      <c r="I23" s="68"/>
      <c r="J23" s="68"/>
      <c r="K23" s="68"/>
      <c r="L23" s="68"/>
      <c r="M23" s="68"/>
      <c r="N23" s="68"/>
      <c r="O23" s="68"/>
      <c r="P23" s="68"/>
      <c r="Q23" s="68"/>
      <c r="R23" s="68"/>
      <c r="S23" s="68"/>
      <c r="T23" s="68"/>
      <c r="U23" s="68"/>
    </row>
    <row r="24" spans="1:21" ht="13.5" customHeight="1" x14ac:dyDescent="0.15">
      <c r="A24" s="93" t="s">
        <v>273</v>
      </c>
      <c r="B24" s="69"/>
      <c r="C24" s="69"/>
      <c r="D24" s="69"/>
      <c r="E24" s="70"/>
      <c r="F24" s="70"/>
      <c r="G24" s="70"/>
      <c r="H24" s="70"/>
      <c r="I24" s="70"/>
      <c r="J24" s="70"/>
      <c r="K24" s="70"/>
      <c r="L24" s="70"/>
      <c r="M24" s="70"/>
      <c r="N24" s="70"/>
      <c r="O24" s="70"/>
      <c r="P24" s="70"/>
      <c r="Q24" s="70"/>
      <c r="R24" s="70"/>
      <c r="S24" s="70"/>
      <c r="T24" s="70"/>
      <c r="U24" s="70"/>
    </row>
    <row r="25" spans="1:21" ht="11.25" customHeight="1" x14ac:dyDescent="0.15">
      <c r="A25" s="94" t="s">
        <v>274</v>
      </c>
      <c r="B25" s="69"/>
      <c r="C25" s="69"/>
      <c r="D25" s="69"/>
      <c r="E25" s="69"/>
      <c r="F25" s="69"/>
      <c r="G25" s="69"/>
      <c r="H25" s="69"/>
      <c r="I25" s="70"/>
      <c r="J25" s="70"/>
      <c r="K25" s="70"/>
      <c r="L25" s="70"/>
      <c r="M25" s="70"/>
      <c r="N25" s="70"/>
      <c r="O25" s="70"/>
      <c r="P25" s="70"/>
      <c r="Q25" s="70"/>
      <c r="R25" s="70"/>
      <c r="S25" s="70"/>
      <c r="T25" s="70"/>
      <c r="U25" s="70"/>
    </row>
    <row r="26" spans="1:21" ht="11.25" customHeight="1" x14ac:dyDescent="0.15">
      <c r="A26" s="94" t="s">
        <v>275</v>
      </c>
      <c r="B26" s="69"/>
      <c r="C26" s="69"/>
      <c r="D26" s="69"/>
      <c r="E26" s="69"/>
      <c r="F26" s="69"/>
      <c r="G26" s="69"/>
      <c r="H26" s="69"/>
      <c r="I26" s="69"/>
      <c r="J26" s="69"/>
      <c r="K26" s="69"/>
      <c r="L26" s="69"/>
      <c r="M26" s="69"/>
      <c r="N26" s="69"/>
      <c r="O26" s="69"/>
      <c r="P26" s="69"/>
      <c r="Q26" s="69"/>
      <c r="R26" s="69"/>
      <c r="S26" s="69"/>
      <c r="T26" s="69"/>
      <c r="U26" s="69"/>
    </row>
    <row r="27" spans="1:21" ht="11.25" customHeight="1" x14ac:dyDescent="0.15">
      <c r="A27" s="94" t="s">
        <v>276</v>
      </c>
      <c r="B27" s="69"/>
      <c r="C27" s="69"/>
      <c r="D27" s="69"/>
      <c r="E27" s="69"/>
      <c r="F27" s="69"/>
      <c r="G27" s="69"/>
      <c r="H27" s="69"/>
      <c r="I27" s="69"/>
      <c r="J27" s="69"/>
      <c r="K27" s="69"/>
      <c r="L27" s="69"/>
      <c r="M27" s="69"/>
      <c r="N27" s="69"/>
      <c r="O27" s="69"/>
      <c r="P27" s="69"/>
      <c r="Q27" s="69"/>
      <c r="R27" s="69"/>
      <c r="S27" s="69"/>
      <c r="T27" s="69"/>
      <c r="U27" s="69"/>
    </row>
    <row r="28" spans="1:21" ht="11.25" customHeight="1" x14ac:dyDescent="0.15">
      <c r="A28" s="94" t="s">
        <v>277</v>
      </c>
      <c r="B28" s="69"/>
      <c r="C28" s="69"/>
      <c r="D28" s="69"/>
      <c r="E28" s="69"/>
      <c r="F28" s="69"/>
      <c r="G28" s="69"/>
      <c r="H28" s="69"/>
      <c r="I28" s="69"/>
      <c r="J28" s="69"/>
      <c r="K28" s="69"/>
      <c r="L28" s="69"/>
      <c r="M28" s="69"/>
      <c r="N28" s="69"/>
      <c r="O28" s="69"/>
      <c r="P28" s="69"/>
      <c r="Q28" s="69"/>
      <c r="R28" s="69"/>
      <c r="S28" s="69"/>
      <c r="T28" s="69"/>
      <c r="U28" s="69"/>
    </row>
    <row r="29" spans="1:21" ht="11.25" customHeight="1" x14ac:dyDescent="0.15">
      <c r="A29" s="94" t="s">
        <v>278</v>
      </c>
      <c r="B29" s="69"/>
      <c r="C29" s="69"/>
      <c r="D29" s="69"/>
      <c r="E29" s="69"/>
      <c r="F29" s="69"/>
      <c r="G29" s="69"/>
      <c r="H29" s="69"/>
      <c r="I29" s="69"/>
      <c r="J29" s="69"/>
      <c r="K29" s="69"/>
      <c r="L29" s="69"/>
      <c r="M29" s="69"/>
      <c r="N29" s="69"/>
      <c r="O29" s="69"/>
      <c r="P29" s="69"/>
      <c r="Q29" s="69"/>
      <c r="R29" s="69"/>
      <c r="S29" s="69"/>
      <c r="T29" s="69"/>
      <c r="U29" s="69"/>
    </row>
    <row r="30" spans="1:21" ht="11.25" customHeight="1" x14ac:dyDescent="0.15">
      <c r="A30" s="94" t="s">
        <v>270</v>
      </c>
      <c r="B30" s="69"/>
      <c r="C30" s="69"/>
      <c r="D30" s="69"/>
      <c r="E30" s="69"/>
      <c r="F30" s="69"/>
      <c r="G30" s="69"/>
      <c r="H30" s="69"/>
      <c r="I30" s="69"/>
      <c r="J30" s="69"/>
      <c r="K30" s="69"/>
      <c r="L30" s="69"/>
      <c r="M30" s="69"/>
      <c r="N30" s="69"/>
      <c r="O30" s="69"/>
      <c r="P30" s="69"/>
      <c r="Q30" s="69"/>
      <c r="R30" s="69"/>
      <c r="S30" s="69"/>
      <c r="T30" s="69"/>
      <c r="U30" s="69"/>
    </row>
    <row r="31" spans="1:21" ht="11.25" customHeight="1" x14ac:dyDescent="0.15">
      <c r="A31" s="94" t="s">
        <v>97</v>
      </c>
      <c r="B31" s="69">
        <f>0.1*(B21+B22+B23+B24+B25+B26+B27+B28+B29+B30)</f>
        <v>0</v>
      </c>
      <c r="C31" s="69">
        <f t="shared" ref="C31:D31" si="0">0.1*(C21+C22+C23+C24+C25+C26+C27+C28+C29+C30)</f>
        <v>0</v>
      </c>
      <c r="D31" s="69">
        <f t="shared" si="0"/>
        <v>0</v>
      </c>
      <c r="E31" s="69"/>
      <c r="F31" s="69"/>
      <c r="G31" s="69"/>
      <c r="H31" s="69"/>
      <c r="I31" s="69"/>
      <c r="J31" s="69"/>
      <c r="K31" s="69"/>
      <c r="L31" s="69"/>
      <c r="M31" s="69"/>
      <c r="N31" s="69"/>
      <c r="O31" s="69"/>
      <c r="P31" s="69"/>
      <c r="Q31" s="69"/>
      <c r="R31" s="69"/>
      <c r="S31" s="69"/>
      <c r="T31" s="69"/>
      <c r="U31" s="69"/>
    </row>
    <row r="32" spans="1:21" ht="11.25" customHeight="1" x14ac:dyDescent="0.15">
      <c r="A32" s="95" t="s">
        <v>56</v>
      </c>
      <c r="B32" s="11">
        <f t="shared" ref="B32:U32" si="1">SUM(B21:B31)</f>
        <v>0</v>
      </c>
      <c r="C32" s="11">
        <f t="shared" si="1"/>
        <v>0</v>
      </c>
      <c r="D32" s="11">
        <f t="shared" si="1"/>
        <v>0</v>
      </c>
      <c r="E32" s="11">
        <f t="shared" si="1"/>
        <v>0</v>
      </c>
      <c r="F32" s="11">
        <f t="shared" si="1"/>
        <v>0</v>
      </c>
      <c r="G32" s="11">
        <f t="shared" si="1"/>
        <v>0</v>
      </c>
      <c r="H32" s="11">
        <f t="shared" si="1"/>
        <v>0</v>
      </c>
      <c r="I32" s="11">
        <f t="shared" si="1"/>
        <v>0</v>
      </c>
      <c r="J32" s="11">
        <f t="shared" si="1"/>
        <v>0</v>
      </c>
      <c r="K32" s="11">
        <f t="shared" si="1"/>
        <v>0</v>
      </c>
      <c r="L32" s="11">
        <f t="shared" si="1"/>
        <v>0</v>
      </c>
      <c r="M32" s="11">
        <f t="shared" si="1"/>
        <v>0</v>
      </c>
      <c r="N32" s="11">
        <f t="shared" si="1"/>
        <v>0</v>
      </c>
      <c r="O32" s="11">
        <f t="shared" si="1"/>
        <v>0</v>
      </c>
      <c r="P32" s="11">
        <f t="shared" si="1"/>
        <v>0</v>
      </c>
      <c r="Q32" s="11">
        <f t="shared" si="1"/>
        <v>0</v>
      </c>
      <c r="R32" s="11">
        <f t="shared" si="1"/>
        <v>0</v>
      </c>
      <c r="S32" s="11">
        <f t="shared" si="1"/>
        <v>0</v>
      </c>
      <c r="T32" s="11">
        <f t="shared" si="1"/>
        <v>0</v>
      </c>
      <c r="U32" s="11">
        <f t="shared" si="1"/>
        <v>0</v>
      </c>
    </row>
    <row r="33" spans="1:371" ht="11.25" customHeight="1" x14ac:dyDescent="0.15">
      <c r="A33" s="94" t="s">
        <v>29</v>
      </c>
      <c r="B33" s="69"/>
      <c r="C33" s="69"/>
      <c r="D33" s="69"/>
      <c r="E33" s="70"/>
      <c r="F33" s="70"/>
      <c r="G33" s="70"/>
      <c r="H33" s="70"/>
      <c r="I33" s="70"/>
      <c r="J33" s="70"/>
      <c r="K33" s="70"/>
      <c r="L33" s="70"/>
      <c r="M33" s="70"/>
      <c r="N33" s="70"/>
      <c r="O33" s="70"/>
      <c r="P33" s="70"/>
      <c r="Q33" s="70"/>
      <c r="R33" s="70"/>
      <c r="S33" s="70"/>
      <c r="T33" s="70"/>
      <c r="U33" s="70"/>
    </row>
    <row r="34" spans="1:371" ht="16.5" customHeight="1" x14ac:dyDescent="0.15">
      <c r="A34" s="94" t="s">
        <v>103</v>
      </c>
      <c r="B34" s="285"/>
      <c r="C34" s="285"/>
      <c r="D34" s="285"/>
      <c r="E34" s="286"/>
      <c r="F34" s="286"/>
      <c r="G34" s="286"/>
      <c r="H34" s="286"/>
      <c r="I34" s="286"/>
      <c r="J34" s="286"/>
      <c r="K34" s="286"/>
      <c r="L34" s="286"/>
      <c r="M34" s="286"/>
      <c r="N34" s="286"/>
      <c r="O34" s="286"/>
      <c r="P34" s="286"/>
      <c r="Q34" s="286"/>
      <c r="R34" s="286"/>
      <c r="S34" s="286"/>
      <c r="T34" s="286"/>
      <c r="U34" s="286"/>
    </row>
    <row r="35" spans="1:371" s="97" customFormat="1" ht="19.5" customHeight="1" x14ac:dyDescent="0.15">
      <c r="A35" s="96" t="s">
        <v>32</v>
      </c>
      <c r="B35" s="12">
        <f>B32</f>
        <v>0</v>
      </c>
      <c r="C35" s="12">
        <f t="shared" ref="C35:U35" si="2">C32</f>
        <v>0</v>
      </c>
      <c r="D35" s="12">
        <f t="shared" si="2"/>
        <v>0</v>
      </c>
      <c r="E35" s="12">
        <f t="shared" si="2"/>
        <v>0</v>
      </c>
      <c r="F35" s="12">
        <f t="shared" si="2"/>
        <v>0</v>
      </c>
      <c r="G35" s="12">
        <f t="shared" si="2"/>
        <v>0</v>
      </c>
      <c r="H35" s="12">
        <f t="shared" si="2"/>
        <v>0</v>
      </c>
      <c r="I35" s="12">
        <f t="shared" si="2"/>
        <v>0</v>
      </c>
      <c r="J35" s="12">
        <f t="shared" si="2"/>
        <v>0</v>
      </c>
      <c r="K35" s="12">
        <f t="shared" si="2"/>
        <v>0</v>
      </c>
      <c r="L35" s="12">
        <f t="shared" si="2"/>
        <v>0</v>
      </c>
      <c r="M35" s="12">
        <f t="shared" si="2"/>
        <v>0</v>
      </c>
      <c r="N35" s="12">
        <f t="shared" si="2"/>
        <v>0</v>
      </c>
      <c r="O35" s="12">
        <f t="shared" si="2"/>
        <v>0</v>
      </c>
      <c r="P35" s="12">
        <f t="shared" si="2"/>
        <v>0</v>
      </c>
      <c r="Q35" s="12">
        <f t="shared" si="2"/>
        <v>0</v>
      </c>
      <c r="R35" s="12">
        <f t="shared" si="2"/>
        <v>0</v>
      </c>
      <c r="S35" s="12">
        <f t="shared" si="2"/>
        <v>0</v>
      </c>
      <c r="T35" s="12">
        <f t="shared" si="2"/>
        <v>0</v>
      </c>
      <c r="U35" s="12">
        <f t="shared" si="2"/>
        <v>0</v>
      </c>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92"/>
      <c r="FC35" s="92"/>
      <c r="FD35" s="92"/>
      <c r="FE35" s="92"/>
      <c r="FF35" s="92"/>
      <c r="FG35" s="92"/>
      <c r="FH35" s="92"/>
      <c r="FI35" s="92"/>
      <c r="FJ35" s="92"/>
      <c r="FK35" s="92"/>
      <c r="FL35" s="92"/>
      <c r="FM35" s="92"/>
      <c r="FN35" s="92"/>
      <c r="FO35" s="92"/>
      <c r="FP35" s="92"/>
      <c r="FQ35" s="92"/>
      <c r="FR35" s="92"/>
      <c r="FS35" s="92"/>
      <c r="FT35" s="92"/>
      <c r="FU35" s="92"/>
      <c r="FV35" s="92"/>
      <c r="FW35" s="92"/>
      <c r="FX35" s="92"/>
      <c r="FY35" s="92"/>
      <c r="FZ35" s="92"/>
      <c r="GA35" s="92"/>
      <c r="GB35" s="92"/>
      <c r="GC35" s="92"/>
      <c r="GD35" s="92"/>
      <c r="GE35" s="92"/>
      <c r="GF35" s="92"/>
      <c r="GG35" s="92"/>
      <c r="GH35" s="92"/>
      <c r="GI35" s="92"/>
      <c r="GJ35" s="92"/>
      <c r="GK35" s="92"/>
      <c r="GL35" s="92"/>
      <c r="GM35" s="92"/>
      <c r="GN35" s="92"/>
      <c r="GO35" s="92"/>
      <c r="GP35" s="92"/>
      <c r="GQ35" s="92"/>
      <c r="GR35" s="92"/>
      <c r="GS35" s="92"/>
      <c r="GT35" s="92"/>
      <c r="GU35" s="92"/>
      <c r="GV35" s="92"/>
      <c r="GW35" s="92"/>
      <c r="GX35" s="92"/>
      <c r="GY35" s="92"/>
      <c r="GZ35" s="92"/>
      <c r="HA35" s="92"/>
      <c r="HB35" s="92"/>
      <c r="HC35" s="92"/>
      <c r="HD35" s="92"/>
      <c r="HE35" s="92"/>
      <c r="HF35" s="92"/>
      <c r="HG35" s="92"/>
      <c r="HH35" s="92"/>
      <c r="HI35" s="92"/>
      <c r="HJ35" s="92"/>
      <c r="HK35" s="92"/>
      <c r="HL35" s="92"/>
      <c r="HM35" s="92"/>
      <c r="HN35" s="92"/>
      <c r="HO35" s="92"/>
      <c r="HP35" s="92"/>
      <c r="HQ35" s="92"/>
      <c r="HR35" s="92"/>
      <c r="HS35" s="92"/>
      <c r="HT35" s="92"/>
      <c r="HU35" s="92"/>
      <c r="HV35" s="92"/>
      <c r="HW35" s="92"/>
      <c r="HX35" s="92"/>
      <c r="HY35" s="92"/>
      <c r="HZ35" s="92"/>
      <c r="IA35" s="92"/>
      <c r="IB35" s="92"/>
      <c r="IC35" s="92"/>
      <c r="ID35" s="92"/>
      <c r="IE35" s="92"/>
      <c r="IF35" s="92"/>
      <c r="IG35" s="92"/>
      <c r="IH35" s="92"/>
      <c r="II35" s="92"/>
      <c r="IJ35" s="92"/>
      <c r="IK35" s="92"/>
      <c r="IL35" s="92"/>
      <c r="IM35" s="92"/>
      <c r="IN35" s="92"/>
      <c r="IO35" s="92"/>
      <c r="IP35" s="92"/>
      <c r="IQ35" s="92"/>
      <c r="IR35" s="92"/>
      <c r="IS35" s="92"/>
      <c r="IT35" s="92"/>
      <c r="IU35" s="92"/>
      <c r="IV35" s="92"/>
      <c r="IW35" s="92"/>
      <c r="IX35" s="92"/>
      <c r="IY35" s="92"/>
      <c r="IZ35" s="92"/>
      <c r="JA35" s="92"/>
      <c r="JB35" s="92"/>
      <c r="JC35" s="92"/>
      <c r="JD35" s="92"/>
      <c r="JE35" s="92"/>
      <c r="JF35" s="92"/>
      <c r="JG35" s="92"/>
      <c r="JH35" s="92"/>
      <c r="JI35" s="92"/>
      <c r="JJ35" s="92"/>
      <c r="JK35" s="92"/>
      <c r="JL35" s="92"/>
      <c r="JM35" s="92"/>
      <c r="JN35" s="92"/>
      <c r="JO35" s="92"/>
      <c r="JP35" s="92"/>
      <c r="JQ35" s="92"/>
      <c r="JR35" s="92"/>
      <c r="JS35" s="92"/>
      <c r="JT35" s="92"/>
      <c r="JU35" s="92"/>
      <c r="JV35" s="92"/>
      <c r="JW35" s="92"/>
      <c r="JX35" s="92"/>
      <c r="JY35" s="92"/>
      <c r="JZ35" s="92"/>
      <c r="KA35" s="92"/>
      <c r="KB35" s="92"/>
      <c r="KC35" s="92"/>
      <c r="KD35" s="92"/>
      <c r="KE35" s="92"/>
      <c r="KF35" s="92"/>
      <c r="KG35" s="92"/>
      <c r="KH35" s="92"/>
      <c r="KI35" s="92"/>
      <c r="KJ35" s="92"/>
      <c r="KK35" s="92"/>
      <c r="KL35" s="92"/>
      <c r="KM35" s="92"/>
      <c r="KN35" s="92"/>
      <c r="KO35" s="92"/>
      <c r="KP35" s="92"/>
      <c r="KQ35" s="92"/>
      <c r="KR35" s="92"/>
      <c r="KS35" s="92"/>
      <c r="KT35" s="92"/>
      <c r="KU35" s="92"/>
      <c r="KV35" s="92"/>
      <c r="KW35" s="92"/>
      <c r="KX35" s="92"/>
      <c r="KY35" s="92"/>
      <c r="KZ35" s="92"/>
      <c r="LA35" s="92"/>
      <c r="LB35" s="92"/>
      <c r="LC35" s="92"/>
      <c r="LD35" s="92"/>
      <c r="LE35" s="92"/>
      <c r="LF35" s="92"/>
      <c r="LG35" s="92"/>
      <c r="LH35" s="92"/>
      <c r="LI35" s="92"/>
      <c r="LJ35" s="92"/>
      <c r="LK35" s="92"/>
      <c r="LL35" s="92"/>
      <c r="LM35" s="92"/>
      <c r="LN35" s="92"/>
      <c r="LO35" s="92"/>
      <c r="LP35" s="92"/>
      <c r="LQ35" s="92"/>
      <c r="LR35" s="92"/>
      <c r="LS35" s="92"/>
      <c r="LT35" s="92"/>
      <c r="LU35" s="92"/>
      <c r="LV35" s="92"/>
      <c r="LW35" s="92"/>
      <c r="LX35" s="92"/>
      <c r="LY35" s="92"/>
      <c r="LZ35" s="92"/>
      <c r="MA35" s="92"/>
      <c r="MB35" s="92"/>
      <c r="MC35" s="92"/>
      <c r="MD35" s="92"/>
      <c r="ME35" s="92"/>
      <c r="MF35" s="92"/>
      <c r="MG35" s="92"/>
      <c r="MH35" s="92"/>
      <c r="MI35" s="92"/>
      <c r="MJ35" s="92"/>
      <c r="MK35" s="92"/>
      <c r="ML35" s="92"/>
      <c r="MM35" s="92"/>
      <c r="MN35" s="92"/>
      <c r="MO35" s="92"/>
      <c r="MP35" s="92"/>
      <c r="MQ35" s="92"/>
      <c r="MR35" s="92"/>
      <c r="MS35" s="92"/>
      <c r="MT35" s="92"/>
      <c r="MU35" s="92"/>
      <c r="MV35" s="92"/>
      <c r="MW35" s="92"/>
      <c r="MX35" s="92"/>
      <c r="MY35" s="92"/>
      <c r="MZ35" s="92"/>
      <c r="NA35" s="92"/>
      <c r="NB35" s="92"/>
      <c r="NC35" s="92"/>
      <c r="ND35" s="92"/>
      <c r="NE35" s="92"/>
      <c r="NF35" s="92"/>
      <c r="NG35" s="92"/>
    </row>
    <row r="36" spans="1:371" x14ac:dyDescent="0.15">
      <c r="A36" s="92"/>
      <c r="B36" s="98"/>
      <c r="C36" s="92"/>
      <c r="D36" s="92"/>
      <c r="E36" s="92"/>
      <c r="F36" s="92"/>
    </row>
    <row r="37" spans="1:371" x14ac:dyDescent="0.15">
      <c r="C37" s="92"/>
      <c r="D37" s="92"/>
      <c r="E37" s="99"/>
      <c r="F37" s="92"/>
    </row>
    <row r="38" spans="1:371" x14ac:dyDescent="0.15">
      <c r="C38" s="92"/>
      <c r="D38" s="14" t="s">
        <v>146</v>
      </c>
      <c r="E38" s="15" t="str">
        <f>IF(SUM(B24:D24)='Ulazni parametri projekta'!E45,"OK","GREŠKA!!!")</f>
        <v>OK</v>
      </c>
      <c r="F38" s="92"/>
      <c r="H38" s="343"/>
    </row>
    <row r="39" spans="1:371" x14ac:dyDescent="0.15">
      <c r="C39" s="92"/>
      <c r="D39" s="14" t="s">
        <v>220</v>
      </c>
      <c r="E39" s="15" t="str">
        <f>IF(SUM(B25:D25)='Ulazni parametri projekta'!E32,"OK","GREŠKA!!!")</f>
        <v>OK</v>
      </c>
      <c r="F39" s="92"/>
    </row>
    <row r="40" spans="1:371" ht="9" thickBot="1" x14ac:dyDescent="0.2"/>
    <row r="41" spans="1:371" ht="39.75" customHeight="1" thickTop="1" thickBot="1" x14ac:dyDescent="0.25">
      <c r="A41" s="391" t="s">
        <v>201</v>
      </c>
      <c r="B41" s="392"/>
      <c r="C41" s="392"/>
      <c r="D41" s="392"/>
      <c r="E41" s="393"/>
    </row>
    <row r="42" spans="1:371" ht="78" customHeight="1" thickTop="1" thickBot="1" x14ac:dyDescent="0.2">
      <c r="A42" s="368" t="s">
        <v>252</v>
      </c>
      <c r="B42" s="369"/>
      <c r="C42" s="369"/>
      <c r="D42" s="369"/>
      <c r="E42" s="370"/>
    </row>
    <row r="43" spans="1:371" ht="9" thickTop="1" x14ac:dyDescent="0.15"/>
  </sheetData>
  <mergeCells count="6">
    <mergeCell ref="A42:E42"/>
    <mergeCell ref="A2:D2"/>
    <mergeCell ref="A4:D4"/>
    <mergeCell ref="A11:F13"/>
    <mergeCell ref="C14:F16"/>
    <mergeCell ref="A41:E41"/>
  </mergeCells>
  <phoneticPr fontId="9" type="noConversion"/>
  <dataValidations count="1">
    <dataValidation type="list" allowBlank="1" showInputMessage="1" showErrorMessage="1" sqref="B7:B9">
      <formula1>$G$6:$M$6</formula1>
    </dataValidation>
  </dataValidations>
  <pageMargins left="0.7" right="0.7" top="0.75" bottom="0.75" header="0.3" footer="0.3"/>
  <pageSetup paperSize="8"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Sheet1!$B$1:$B$13</xm:f>
          </x14:formula1>
          <xm:sqref>C7:C9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G44"/>
  <sheetViews>
    <sheetView zoomScale="130" zoomScaleNormal="130" workbookViewId="0">
      <pane ySplit="1" topLeftCell="A2" activePane="bottomLeft" state="frozen"/>
      <selection activeCell="H24" sqref="H24"/>
      <selection pane="bottomLeft" activeCell="A16" sqref="A16"/>
    </sheetView>
  </sheetViews>
  <sheetFormatPr defaultColWidth="9.140625" defaultRowHeight="12.75" x14ac:dyDescent="0.2"/>
  <cols>
    <col min="1" max="1" width="38.42578125" style="83" customWidth="1"/>
    <col min="2" max="2" width="11.7109375" style="83" bestFit="1" customWidth="1"/>
    <col min="3" max="3" width="10.85546875" style="83" customWidth="1"/>
    <col min="4" max="4" width="12.28515625" style="83" customWidth="1"/>
    <col min="5" max="5" width="12.140625" style="83" customWidth="1"/>
    <col min="6" max="6" width="15.140625" style="83" customWidth="1"/>
    <col min="7" max="11" width="11.28515625" style="83" bestFit="1" customWidth="1"/>
    <col min="12" max="12" width="12.140625" style="83" customWidth="1"/>
    <col min="13" max="13" width="11.28515625" style="83" bestFit="1" customWidth="1"/>
    <col min="14" max="14" width="11.140625" style="83" customWidth="1"/>
    <col min="15" max="28" width="11.28515625" style="83" bestFit="1" customWidth="1"/>
    <col min="29" max="29" width="13.5703125" style="83" bestFit="1" customWidth="1"/>
    <col min="30" max="31" width="11.28515625" style="83" bestFit="1" customWidth="1"/>
    <col min="32" max="32" width="11.28515625" style="83" customWidth="1"/>
    <col min="33" max="34" width="11.42578125" style="83" customWidth="1"/>
    <col min="35" max="35" width="10.5703125" style="83" customWidth="1"/>
    <col min="36" max="36" width="11.28515625" style="83" customWidth="1"/>
    <col min="37" max="37" width="11.140625" style="83" customWidth="1"/>
    <col min="38" max="38" width="12.28515625" style="83" customWidth="1"/>
    <col min="39" max="39" width="10.42578125" style="83" customWidth="1"/>
    <col min="40" max="40" width="11.28515625" style="83" customWidth="1"/>
    <col min="41" max="41" width="10.42578125" style="83" customWidth="1"/>
    <col min="42" max="43" width="9.140625" style="83"/>
    <col min="44" max="44" width="10.5703125" style="83" customWidth="1"/>
    <col min="45" max="46" width="9.140625" style="83"/>
    <col min="47" max="47" width="10.42578125" style="83" customWidth="1"/>
    <col min="48" max="49" width="9.140625" style="83"/>
    <col min="50" max="50" width="10.42578125" style="83" customWidth="1"/>
    <col min="51" max="52" width="9.140625" style="83"/>
    <col min="53" max="53" width="10.42578125" style="83" customWidth="1"/>
    <col min="54" max="55" width="9.140625" style="83"/>
    <col min="56" max="56" width="10.42578125" style="83" customWidth="1"/>
    <col min="57" max="58" width="9.140625" style="83"/>
    <col min="59" max="59" width="10.42578125" style="83" customWidth="1"/>
    <col min="60" max="61" width="9.140625" style="83"/>
    <col min="62" max="62" width="11" style="83" customWidth="1"/>
    <col min="63" max="64" width="9.140625" style="83"/>
    <col min="65" max="65" width="10.7109375" style="83" customWidth="1"/>
    <col min="66" max="67" width="9.140625" style="83"/>
    <col min="68" max="68" width="10.7109375" style="83" customWidth="1"/>
    <col min="69" max="70" width="9.140625" style="83"/>
    <col min="71" max="71" width="10.42578125" style="83" customWidth="1"/>
    <col min="72" max="16384" width="9.140625" style="83"/>
  </cols>
  <sheetData>
    <row r="1" spans="1:423" ht="13.9" customHeight="1" thickBot="1" x14ac:dyDescent="0.25"/>
    <row r="2" spans="1:423" ht="21.6" customHeight="1" thickTop="1" thickBot="1" x14ac:dyDescent="0.25">
      <c r="A2" s="371" t="s">
        <v>153</v>
      </c>
      <c r="B2" s="372"/>
      <c r="C2" s="372"/>
      <c r="D2" s="373"/>
    </row>
    <row r="3" spans="1:423" ht="13.9" customHeight="1" thickTop="1" thickBot="1" x14ac:dyDescent="0.25"/>
    <row r="4" spans="1:423" ht="13.9" customHeight="1" thickTop="1" x14ac:dyDescent="0.2">
      <c r="A4" s="397" t="s">
        <v>195</v>
      </c>
      <c r="B4" s="398"/>
      <c r="C4" s="398"/>
      <c r="D4" s="399"/>
    </row>
    <row r="5" spans="1:423" ht="25.9" customHeight="1" x14ac:dyDescent="0.2">
      <c r="A5" s="400"/>
      <c r="B5" s="401"/>
      <c r="C5" s="401"/>
      <c r="D5" s="402"/>
      <c r="F5" s="144"/>
    </row>
    <row r="6" spans="1:423" ht="42.6" customHeight="1" thickBot="1" x14ac:dyDescent="0.25">
      <c r="A6" s="403"/>
      <c r="B6" s="404"/>
      <c r="C6" s="404"/>
      <c r="D6" s="405"/>
    </row>
    <row r="7" spans="1:423" ht="13.5" thickTop="1" x14ac:dyDescent="0.2">
      <c r="A7" s="120"/>
    </row>
    <row r="9" spans="1:423" s="145" customFormat="1" ht="21.6" customHeight="1" x14ac:dyDescent="0.15">
      <c r="A9" s="48" t="s">
        <v>23</v>
      </c>
      <c r="B9" s="394">
        <v>1</v>
      </c>
      <c r="C9" s="396"/>
      <c r="D9" s="394">
        <f>B9+1</f>
        <v>2</v>
      </c>
      <c r="E9" s="396"/>
      <c r="F9" s="394">
        <f t="shared" ref="F9" si="0">D9+1</f>
        <v>3</v>
      </c>
      <c r="G9" s="396"/>
      <c r="H9" s="394">
        <f t="shared" ref="H9" si="1">F9+1</f>
        <v>4</v>
      </c>
      <c r="I9" s="396"/>
      <c r="J9" s="394">
        <f t="shared" ref="J9" si="2">H9+1</f>
        <v>5</v>
      </c>
      <c r="K9" s="396"/>
      <c r="L9" s="394">
        <f t="shared" ref="L9" si="3">J9+1</f>
        <v>6</v>
      </c>
      <c r="M9" s="396"/>
      <c r="N9" s="394">
        <f t="shared" ref="N9" si="4">L9+1</f>
        <v>7</v>
      </c>
      <c r="O9" s="396"/>
      <c r="P9" s="394">
        <f t="shared" ref="P9" si="5">N9+1</f>
        <v>8</v>
      </c>
      <c r="Q9" s="396"/>
      <c r="R9" s="394">
        <f t="shared" ref="R9" si="6">P9+1</f>
        <v>9</v>
      </c>
      <c r="S9" s="396"/>
      <c r="T9" s="394">
        <f t="shared" ref="T9" si="7">R9+1</f>
        <v>10</v>
      </c>
      <c r="U9" s="396"/>
      <c r="V9" s="394">
        <f t="shared" ref="V9" si="8">T9+1</f>
        <v>11</v>
      </c>
      <c r="W9" s="396"/>
      <c r="X9" s="394">
        <f t="shared" ref="X9" si="9">V9+1</f>
        <v>12</v>
      </c>
      <c r="Y9" s="396"/>
      <c r="Z9" s="394">
        <f t="shared" ref="Z9" si="10">X9+1</f>
        <v>13</v>
      </c>
      <c r="AA9" s="396"/>
      <c r="AB9" s="394">
        <f t="shared" ref="AB9" si="11">Z9+1</f>
        <v>14</v>
      </c>
      <c r="AC9" s="396"/>
      <c r="AD9" s="394">
        <f t="shared" ref="AD9" si="12">AB9+1</f>
        <v>15</v>
      </c>
      <c r="AE9" s="396"/>
      <c r="AF9" s="394">
        <f t="shared" ref="AF9" si="13">AD9+1</f>
        <v>16</v>
      </c>
      <c r="AG9" s="396"/>
      <c r="AH9" s="394">
        <f t="shared" ref="AH9" si="14">AF9+1</f>
        <v>17</v>
      </c>
      <c r="AI9" s="396"/>
      <c r="AJ9" s="394">
        <f t="shared" ref="AJ9" si="15">AH9+1</f>
        <v>18</v>
      </c>
      <c r="AK9" s="396"/>
      <c r="AL9" s="394">
        <f t="shared" ref="AL9" si="16">AJ9+1</f>
        <v>19</v>
      </c>
      <c r="AM9" s="396"/>
      <c r="AN9" s="394">
        <f t="shared" ref="AN9" si="17">AL9+1</f>
        <v>20</v>
      </c>
      <c r="AO9" s="395"/>
    </row>
    <row r="10" spans="1:423" s="147" customFormat="1" ht="15" customHeight="1" x14ac:dyDescent="0.15">
      <c r="A10" s="95" t="s">
        <v>267</v>
      </c>
      <c r="B10" s="146" t="s">
        <v>260</v>
      </c>
      <c r="C10" s="146" t="s">
        <v>259</v>
      </c>
      <c r="D10" s="146" t="s">
        <v>260</v>
      </c>
      <c r="E10" s="146" t="s">
        <v>259</v>
      </c>
      <c r="F10" s="146" t="s">
        <v>260</v>
      </c>
      <c r="G10" s="146" t="s">
        <v>259</v>
      </c>
      <c r="H10" s="146" t="s">
        <v>260</v>
      </c>
      <c r="I10" s="146" t="s">
        <v>259</v>
      </c>
      <c r="J10" s="146" t="s">
        <v>260</v>
      </c>
      <c r="K10" s="146" t="s">
        <v>259</v>
      </c>
      <c r="L10" s="146" t="s">
        <v>260</v>
      </c>
      <c r="M10" s="146" t="s">
        <v>259</v>
      </c>
      <c r="N10" s="146" t="s">
        <v>260</v>
      </c>
      <c r="O10" s="146" t="s">
        <v>259</v>
      </c>
      <c r="P10" s="146" t="s">
        <v>260</v>
      </c>
      <c r="Q10" s="146" t="s">
        <v>259</v>
      </c>
      <c r="R10" s="146" t="s">
        <v>260</v>
      </c>
      <c r="S10" s="146" t="s">
        <v>259</v>
      </c>
      <c r="T10" s="146" t="s">
        <v>260</v>
      </c>
      <c r="U10" s="146" t="s">
        <v>259</v>
      </c>
      <c r="V10" s="146" t="s">
        <v>260</v>
      </c>
      <c r="W10" s="146" t="s">
        <v>259</v>
      </c>
      <c r="X10" s="146" t="s">
        <v>260</v>
      </c>
      <c r="Y10" s="146" t="s">
        <v>259</v>
      </c>
      <c r="Z10" s="146" t="s">
        <v>260</v>
      </c>
      <c r="AA10" s="146" t="s">
        <v>259</v>
      </c>
      <c r="AB10" s="146" t="s">
        <v>260</v>
      </c>
      <c r="AC10" s="146" t="s">
        <v>259</v>
      </c>
      <c r="AD10" s="146" t="s">
        <v>260</v>
      </c>
      <c r="AE10" s="146" t="s">
        <v>259</v>
      </c>
      <c r="AF10" s="146" t="s">
        <v>260</v>
      </c>
      <c r="AG10" s="146" t="s">
        <v>259</v>
      </c>
      <c r="AH10" s="146" t="s">
        <v>260</v>
      </c>
      <c r="AI10" s="146" t="s">
        <v>259</v>
      </c>
      <c r="AJ10" s="146" t="s">
        <v>260</v>
      </c>
      <c r="AK10" s="146" t="s">
        <v>259</v>
      </c>
      <c r="AL10" s="146" t="s">
        <v>260</v>
      </c>
      <c r="AM10" s="146" t="s">
        <v>259</v>
      </c>
      <c r="AN10" s="146" t="s">
        <v>260</v>
      </c>
      <c r="AO10" s="146" t="s">
        <v>259</v>
      </c>
    </row>
    <row r="11" spans="1:423" s="145" customFormat="1" ht="13.15" customHeight="1" x14ac:dyDescent="0.15">
      <c r="A11" s="148" t="s">
        <v>253</v>
      </c>
      <c r="B11" s="22">
        <f>'Ulazni parametri projekta'!C13*'Ulazni parametri projekta'!D80/100</f>
        <v>0</v>
      </c>
      <c r="C11" s="22">
        <f>B11*'Ulazni parametri projekta'!$F$80</f>
        <v>0</v>
      </c>
      <c r="D11" s="22">
        <f>'Ulazni parametri projekta'!D13*'Ulazni parametri projekta'!F80/100</f>
        <v>0</v>
      </c>
      <c r="E11" s="22">
        <f>D11*'Ulazni parametri projekta'!$F$80</f>
        <v>0</v>
      </c>
      <c r="F11" s="22">
        <f>'Ulazni parametri projekta'!E13*'Ulazni parametri projekta'!D80/100</f>
        <v>0</v>
      </c>
      <c r="G11" s="22">
        <f>F11*'Ulazni parametri projekta'!$F$80</f>
        <v>0</v>
      </c>
      <c r="H11" s="22">
        <f>'Ulazni parametri projekta'!F13*'Ulazni parametri projekta'!$D80/100</f>
        <v>0</v>
      </c>
      <c r="I11" s="22">
        <f>H11*'Ulazni parametri projekta'!$F$80</f>
        <v>0</v>
      </c>
      <c r="J11" s="22">
        <f>'Ulazni parametri projekta'!H13*'Ulazni parametri projekta'!$D80/100</f>
        <v>0</v>
      </c>
      <c r="K11" s="22">
        <f>J11*'Ulazni parametri projekta'!$F$80</f>
        <v>0</v>
      </c>
      <c r="L11" s="22">
        <f>'Ulazni parametri projekta'!H13*'Ulazni parametri projekta'!$D80/100</f>
        <v>0</v>
      </c>
      <c r="M11" s="22">
        <f>L11*'Ulazni parametri projekta'!$F$80</f>
        <v>0</v>
      </c>
      <c r="N11" s="22">
        <f>'Ulazni parametri projekta'!J13*'Ulazni parametri projekta'!$D80/100</f>
        <v>0</v>
      </c>
      <c r="O11" s="22">
        <f>N11*'Ulazni parametri projekta'!$F$80</f>
        <v>0</v>
      </c>
      <c r="P11" s="22">
        <f>'Ulazni parametri projekta'!K13*'Ulazni parametri projekta'!$D80/100</f>
        <v>0</v>
      </c>
      <c r="Q11" s="22">
        <f>P11*'Ulazni parametri projekta'!$F$80</f>
        <v>0</v>
      </c>
      <c r="R11" s="22">
        <f>'Ulazni parametri projekta'!L13*'Ulazni parametri projekta'!$D80/100</f>
        <v>0</v>
      </c>
      <c r="S11" s="22">
        <f>R11*'Ulazni parametri projekta'!$F$80</f>
        <v>0</v>
      </c>
      <c r="T11" s="22">
        <f>'Ulazni parametri projekta'!M13*'Ulazni parametri projekta'!$D80/100</f>
        <v>0</v>
      </c>
      <c r="U11" s="22">
        <f>T11*'Ulazni parametri projekta'!$F$80</f>
        <v>0</v>
      </c>
      <c r="V11" s="22">
        <f>'Ulazni parametri projekta'!N13*'Ulazni parametri projekta'!$D80/100</f>
        <v>0</v>
      </c>
      <c r="W11" s="22">
        <f>V11*'Ulazni parametri projekta'!$F$80</f>
        <v>0</v>
      </c>
      <c r="X11" s="22">
        <f>'Ulazni parametri projekta'!O13*'Ulazni parametri projekta'!$D80/100</f>
        <v>0</v>
      </c>
      <c r="Y11" s="22">
        <f>X11*'Ulazni parametri projekta'!$F$80</f>
        <v>0</v>
      </c>
      <c r="Z11" s="22">
        <f>'Ulazni parametri projekta'!P13*'Ulazni parametri projekta'!$D80/100</f>
        <v>0</v>
      </c>
      <c r="AA11" s="22">
        <f>Z11*'Ulazni parametri projekta'!$F$80</f>
        <v>0</v>
      </c>
      <c r="AB11" s="22">
        <f>'Ulazni parametri projekta'!Q13*'Ulazni parametri projekta'!$D80/100</f>
        <v>0</v>
      </c>
      <c r="AC11" s="22">
        <f>AB11*'Ulazni parametri projekta'!$F$80</f>
        <v>0</v>
      </c>
      <c r="AD11" s="22">
        <f>'Ulazni parametri projekta'!R13*'Ulazni parametri projekta'!$D80/100</f>
        <v>0</v>
      </c>
      <c r="AE11" s="22">
        <f>AD11*'Ulazni parametri projekta'!$F$80</f>
        <v>0</v>
      </c>
      <c r="AF11" s="22">
        <f>'Ulazni parametri projekta'!S13*'Ulazni parametri projekta'!$D80/100</f>
        <v>0</v>
      </c>
      <c r="AG11" s="22">
        <f>AF11*'Ulazni parametri projekta'!$F$80</f>
        <v>0</v>
      </c>
      <c r="AH11" s="22">
        <f>'Ulazni parametri projekta'!T13*'Ulazni parametri projekta'!$D80/100</f>
        <v>0</v>
      </c>
      <c r="AI11" s="22">
        <f>AH11*'Ulazni parametri projekta'!$F$80</f>
        <v>0</v>
      </c>
      <c r="AJ11" s="22">
        <f>'Ulazni parametri projekta'!U13*'Ulazni parametri projekta'!$D80/100</f>
        <v>0</v>
      </c>
      <c r="AK11" s="22">
        <f>AJ11*'Ulazni parametri projekta'!$F$80</f>
        <v>0</v>
      </c>
      <c r="AL11" s="22">
        <f>'Ulazni parametri projekta'!T13*'Ulazni parametri projekta'!$D80/100</f>
        <v>0</v>
      </c>
      <c r="AM11" s="22">
        <f>AL11*'Ulazni parametri projekta'!$F$80</f>
        <v>0</v>
      </c>
      <c r="AN11" s="22">
        <f>'Ulazni parametri projekta'!V13*'Ulazni parametri projekta'!$D80/100</f>
        <v>0</v>
      </c>
      <c r="AO11" s="22">
        <f>AN11*'Ulazni parametri projekta'!$F$80</f>
        <v>0</v>
      </c>
    </row>
    <row r="12" spans="1:423" s="147" customFormat="1" ht="13.15" customHeight="1" x14ac:dyDescent="0.15">
      <c r="A12" s="94" t="s">
        <v>254</v>
      </c>
      <c r="B12" s="22">
        <f>'Ulazni parametri projekta'!C14*'Ulazni parametri projekta'!D81/100</f>
        <v>0</v>
      </c>
      <c r="C12" s="22">
        <f>B12*'Ulazni parametri projekta'!$F$81</f>
        <v>0</v>
      </c>
      <c r="D12" s="22">
        <f>'Ulazni parametri projekta'!D14*'Ulazni parametri projekta'!F81/100</f>
        <v>0</v>
      </c>
      <c r="E12" s="22">
        <f>D12*'Ulazni parametri projekta'!$F$81</f>
        <v>0</v>
      </c>
      <c r="F12" s="22">
        <f>'Ulazni parametri projekta'!E14*'Ulazni parametri projekta'!D81/100</f>
        <v>0</v>
      </c>
      <c r="G12" s="22">
        <f>F12*'Ulazni parametri projekta'!$F$81</f>
        <v>0</v>
      </c>
      <c r="H12" s="22">
        <f>'Ulazni parametri projekta'!F14*'Ulazni parametri projekta'!$D81/100</f>
        <v>0</v>
      </c>
      <c r="I12" s="22">
        <f>H12*'Ulazni parametri projekta'!$F$81</f>
        <v>0</v>
      </c>
      <c r="J12" s="22">
        <f>'Ulazni parametri projekta'!H14*'Ulazni parametri projekta'!$D81/100</f>
        <v>0</v>
      </c>
      <c r="K12" s="22">
        <f>J12*'Ulazni parametri projekta'!$F$81</f>
        <v>0</v>
      </c>
      <c r="L12" s="22">
        <f>'Ulazni parametri projekta'!H14*'Ulazni parametri projekta'!$D81/100</f>
        <v>0</v>
      </c>
      <c r="M12" s="22">
        <f>L12*'Ulazni parametri projekta'!$F$81</f>
        <v>0</v>
      </c>
      <c r="N12" s="22">
        <f>'Ulazni parametri projekta'!I14*'Ulazni parametri projekta'!$D81/100</f>
        <v>0</v>
      </c>
      <c r="O12" s="22">
        <f>N12*'Ulazni parametri projekta'!$F$81</f>
        <v>0</v>
      </c>
      <c r="P12" s="22">
        <f>'Ulazni parametri projekta'!K14*'Ulazni parametri projekta'!$D81/100</f>
        <v>0</v>
      </c>
      <c r="Q12" s="22">
        <f>P12*'Ulazni parametri projekta'!$F$81</f>
        <v>0</v>
      </c>
      <c r="R12" s="22">
        <f>'Ulazni parametri projekta'!L14*'Ulazni parametri projekta'!$D81/100</f>
        <v>0</v>
      </c>
      <c r="S12" s="22">
        <f>R12*'Ulazni parametri projekta'!$F$81</f>
        <v>0</v>
      </c>
      <c r="T12" s="22">
        <f>'Ulazni parametri projekta'!M14*'Ulazni parametri projekta'!$D81/100</f>
        <v>0</v>
      </c>
      <c r="U12" s="22">
        <f>T12*'Ulazni parametri projekta'!$F$81</f>
        <v>0</v>
      </c>
      <c r="V12" s="22">
        <f>'Ulazni parametri projekta'!N14*'Ulazni parametri projekta'!$D81/100</f>
        <v>0</v>
      </c>
      <c r="W12" s="22">
        <f>V12*'Ulazni parametri projekta'!$F$81</f>
        <v>0</v>
      </c>
      <c r="X12" s="22">
        <f>'Ulazni parametri projekta'!O14*'Ulazni parametri projekta'!$D81/100</f>
        <v>0</v>
      </c>
      <c r="Y12" s="22">
        <f>X12*'Ulazni parametri projekta'!$F$81</f>
        <v>0</v>
      </c>
      <c r="Z12" s="22">
        <f>'Ulazni parametri projekta'!P14*'Ulazni parametri projekta'!$D81/100</f>
        <v>0</v>
      </c>
      <c r="AA12" s="22">
        <f>Z12*'Ulazni parametri projekta'!$F$81</f>
        <v>0</v>
      </c>
      <c r="AB12" s="22">
        <f>'Ulazni parametri projekta'!Q14*'Ulazni parametri projekta'!$D81/100</f>
        <v>0</v>
      </c>
      <c r="AC12" s="22">
        <f>AB12*'Ulazni parametri projekta'!$F$81</f>
        <v>0</v>
      </c>
      <c r="AD12" s="22">
        <f>'Ulazni parametri projekta'!R14*'Ulazni parametri projekta'!$D81/100</f>
        <v>0</v>
      </c>
      <c r="AE12" s="22">
        <f>AD12*'Ulazni parametri projekta'!$F$81</f>
        <v>0</v>
      </c>
      <c r="AF12" s="22">
        <f>'Ulazni parametri projekta'!S14*'Ulazni parametri projekta'!$D81/100</f>
        <v>0</v>
      </c>
      <c r="AG12" s="22">
        <f>AF12*'Ulazni parametri projekta'!$F$81</f>
        <v>0</v>
      </c>
      <c r="AH12" s="22">
        <f>'Ulazni parametri projekta'!T14*'Ulazni parametri projekta'!$D81/100</f>
        <v>0</v>
      </c>
      <c r="AI12" s="22">
        <f>AH12*'Ulazni parametri projekta'!$F$81</f>
        <v>0</v>
      </c>
      <c r="AJ12" s="22">
        <f>'Ulazni parametri projekta'!U14*'Ulazni parametri projekta'!$D81/100</f>
        <v>0</v>
      </c>
      <c r="AK12" s="22">
        <f>AJ12*'Ulazni parametri projekta'!$F$81</f>
        <v>0</v>
      </c>
      <c r="AL12" s="22">
        <f>'Ulazni parametri projekta'!T14*'Ulazni parametri projekta'!$D81/100</f>
        <v>0</v>
      </c>
      <c r="AM12" s="22">
        <f>AL12*'Ulazni parametri projekta'!$F$81</f>
        <v>0</v>
      </c>
      <c r="AN12" s="22">
        <f>'Ulazni parametri projekta'!V14*'Ulazni parametri projekta'!$D81/100</f>
        <v>0</v>
      </c>
      <c r="AO12" s="22">
        <f>AN12*'Ulazni parametri projekta'!$F$81</f>
        <v>0</v>
      </c>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c r="IV12" s="145"/>
      <c r="IW12" s="145"/>
      <c r="IX12" s="145"/>
      <c r="IY12" s="145"/>
      <c r="IZ12" s="145"/>
      <c r="JA12" s="145"/>
      <c r="JB12" s="145"/>
      <c r="JC12" s="145"/>
      <c r="JD12" s="145"/>
      <c r="JE12" s="145"/>
      <c r="JF12" s="145"/>
      <c r="JG12" s="145"/>
      <c r="JH12" s="145"/>
      <c r="JI12" s="145"/>
      <c r="JJ12" s="145"/>
      <c r="JK12" s="145"/>
      <c r="JL12" s="145"/>
      <c r="JM12" s="145"/>
      <c r="JN12" s="145"/>
      <c r="JO12" s="145"/>
      <c r="JP12" s="145"/>
      <c r="JQ12" s="145"/>
      <c r="JR12" s="145"/>
      <c r="JS12" s="145"/>
      <c r="JT12" s="145"/>
      <c r="JU12" s="145"/>
      <c r="JV12" s="145"/>
      <c r="JW12" s="145"/>
      <c r="JX12" s="145"/>
      <c r="JY12" s="145"/>
      <c r="JZ12" s="145"/>
      <c r="KA12" s="145"/>
      <c r="KB12" s="145"/>
      <c r="KC12" s="145"/>
      <c r="KD12" s="145"/>
      <c r="KE12" s="145"/>
      <c r="KF12" s="145"/>
      <c r="KG12" s="145"/>
      <c r="KH12" s="145"/>
      <c r="KI12" s="145"/>
      <c r="KJ12" s="145"/>
      <c r="KK12" s="145"/>
      <c r="KL12" s="145"/>
      <c r="KM12" s="145"/>
      <c r="KN12" s="145"/>
      <c r="KO12" s="145"/>
      <c r="KP12" s="145"/>
      <c r="KQ12" s="145"/>
      <c r="KR12" s="145"/>
      <c r="KS12" s="145"/>
      <c r="KT12" s="145"/>
      <c r="KU12" s="145"/>
      <c r="KV12" s="145"/>
      <c r="KW12" s="145"/>
      <c r="KX12" s="145"/>
      <c r="KY12" s="145"/>
      <c r="KZ12" s="145"/>
      <c r="LA12" s="145"/>
      <c r="LB12" s="145"/>
      <c r="LC12" s="145"/>
      <c r="LD12" s="145"/>
      <c r="LE12" s="145"/>
      <c r="LF12" s="145"/>
      <c r="LG12" s="145"/>
      <c r="LH12" s="145"/>
      <c r="LI12" s="145"/>
      <c r="LJ12" s="145"/>
      <c r="LK12" s="145"/>
      <c r="LL12" s="145"/>
      <c r="LM12" s="145"/>
      <c r="LN12" s="145"/>
      <c r="LO12" s="145"/>
      <c r="LP12" s="145"/>
      <c r="LQ12" s="145"/>
      <c r="LR12" s="145"/>
      <c r="LS12" s="145"/>
      <c r="LT12" s="145"/>
      <c r="LU12" s="145"/>
      <c r="LV12" s="145"/>
      <c r="LW12" s="145"/>
      <c r="LX12" s="145"/>
      <c r="LY12" s="145"/>
      <c r="LZ12" s="145"/>
      <c r="MA12" s="145"/>
      <c r="MB12" s="145"/>
      <c r="MC12" s="145"/>
      <c r="MD12" s="145"/>
      <c r="ME12" s="145"/>
      <c r="MF12" s="145"/>
      <c r="MG12" s="145"/>
      <c r="MH12" s="145"/>
      <c r="MI12" s="145"/>
      <c r="MJ12" s="145"/>
      <c r="MK12" s="145"/>
      <c r="ML12" s="145"/>
      <c r="MM12" s="145"/>
      <c r="MN12" s="145"/>
      <c r="MO12" s="145"/>
      <c r="MP12" s="145"/>
      <c r="MQ12" s="145"/>
      <c r="MR12" s="145"/>
      <c r="MS12" s="145"/>
      <c r="MT12" s="145"/>
      <c r="MU12" s="145"/>
      <c r="MV12" s="145"/>
      <c r="MW12" s="145"/>
      <c r="MX12" s="145"/>
      <c r="MY12" s="145"/>
      <c r="MZ12" s="145"/>
      <c r="NA12" s="145"/>
      <c r="NB12" s="145"/>
      <c r="NC12" s="145"/>
      <c r="ND12" s="145"/>
      <c r="NE12" s="145"/>
      <c r="NF12" s="145"/>
      <c r="NG12" s="145"/>
      <c r="NH12" s="145"/>
      <c r="NI12" s="145"/>
      <c r="NJ12" s="145"/>
      <c r="NK12" s="145"/>
      <c r="NL12" s="145"/>
      <c r="NM12" s="145"/>
      <c r="NN12" s="145"/>
      <c r="NO12" s="145"/>
      <c r="NP12" s="145"/>
      <c r="NQ12" s="145"/>
      <c r="NR12" s="145"/>
      <c r="NS12" s="145"/>
      <c r="NT12" s="145"/>
      <c r="NU12" s="145"/>
      <c r="NV12" s="145"/>
      <c r="NW12" s="145"/>
      <c r="NX12" s="145"/>
      <c r="NY12" s="145"/>
      <c r="NZ12" s="145"/>
      <c r="OA12" s="145"/>
      <c r="OB12" s="145"/>
      <c r="OC12" s="145"/>
      <c r="OD12" s="145"/>
      <c r="OE12" s="145"/>
      <c r="OF12" s="145"/>
      <c r="OG12" s="145"/>
      <c r="OH12" s="145"/>
      <c r="OI12" s="145"/>
      <c r="OJ12" s="145"/>
      <c r="OK12" s="145"/>
      <c r="OL12" s="145"/>
      <c r="OM12" s="145"/>
      <c r="ON12" s="145"/>
      <c r="OO12" s="145"/>
      <c r="OP12" s="145"/>
      <c r="OQ12" s="145"/>
      <c r="OR12" s="145"/>
      <c r="OS12" s="145"/>
      <c r="OT12" s="145"/>
      <c r="OU12" s="145"/>
      <c r="OV12" s="145"/>
      <c r="OW12" s="145"/>
      <c r="OX12" s="145"/>
      <c r="OY12" s="145"/>
      <c r="OZ12" s="145"/>
      <c r="PA12" s="145"/>
      <c r="PB12" s="145"/>
      <c r="PC12" s="145"/>
      <c r="PD12" s="145"/>
      <c r="PE12" s="145"/>
      <c r="PF12" s="145"/>
      <c r="PG12" s="145"/>
    </row>
    <row r="13" spans="1:423" s="147" customFormat="1" ht="13.15" customHeight="1" x14ac:dyDescent="0.15">
      <c r="A13" s="94" t="s">
        <v>255</v>
      </c>
      <c r="B13" s="22">
        <f>'Ulazni parametri projekta'!C15*'Ulazni parametri projekta'!D82/100</f>
        <v>0</v>
      </c>
      <c r="C13" s="22">
        <f>B13*'Ulazni parametri projekta'!$F$82</f>
        <v>0</v>
      </c>
      <c r="D13" s="22">
        <f>'Ulazni parametri projekta'!D15*'Ulazni parametri projekta'!F82/100</f>
        <v>0</v>
      </c>
      <c r="E13" s="22">
        <f>D13*'Ulazni parametri projekta'!$F$82</f>
        <v>0</v>
      </c>
      <c r="F13" s="22">
        <f>'Ulazni parametri projekta'!E15*'Ulazni parametri projekta'!D82/100</f>
        <v>0</v>
      </c>
      <c r="G13" s="22">
        <f>F13*'Ulazni parametri projekta'!$F$82</f>
        <v>0</v>
      </c>
      <c r="H13" s="22">
        <f>'Ulazni parametri projekta'!F15*'Ulazni parametri projekta'!$D82/100</f>
        <v>0</v>
      </c>
      <c r="I13" s="22">
        <f>H13*'Ulazni parametri projekta'!$F$82</f>
        <v>0</v>
      </c>
      <c r="J13" s="22">
        <f>'Ulazni parametri projekta'!H15*'Ulazni parametri projekta'!$D82/100</f>
        <v>0</v>
      </c>
      <c r="K13" s="22">
        <f>J13*'Ulazni parametri projekta'!$F$82</f>
        <v>0</v>
      </c>
      <c r="L13" s="22">
        <f>'Ulazni parametri projekta'!H15*'Ulazni parametri projekta'!$D82/100</f>
        <v>0</v>
      </c>
      <c r="M13" s="22">
        <f>L13*'Ulazni parametri projekta'!$F$82</f>
        <v>0</v>
      </c>
      <c r="N13" s="22">
        <f>'Ulazni parametri projekta'!I15*'Ulazni parametri projekta'!$D82/100</f>
        <v>0</v>
      </c>
      <c r="O13" s="22">
        <f>N13*'Ulazni parametri projekta'!$F$82</f>
        <v>0</v>
      </c>
      <c r="P13" s="22">
        <f>'Ulazni parametri projekta'!K15*'Ulazni parametri projekta'!$D82/100</f>
        <v>0</v>
      </c>
      <c r="Q13" s="22">
        <f>P13*'Ulazni parametri projekta'!$F$82</f>
        <v>0</v>
      </c>
      <c r="R13" s="22">
        <f>'Ulazni parametri projekta'!L15*'Ulazni parametri projekta'!$D82/100</f>
        <v>0</v>
      </c>
      <c r="S13" s="22">
        <f>R13*'Ulazni parametri projekta'!$F$82</f>
        <v>0</v>
      </c>
      <c r="T13" s="22">
        <f>'Ulazni parametri projekta'!M15*'Ulazni parametri projekta'!$D82/100</f>
        <v>0</v>
      </c>
      <c r="U13" s="22">
        <f>T13*'Ulazni parametri projekta'!$F$82</f>
        <v>0</v>
      </c>
      <c r="V13" s="22">
        <f>'Ulazni parametri projekta'!N15*'Ulazni parametri projekta'!$D82/100</f>
        <v>0</v>
      </c>
      <c r="W13" s="22">
        <f>V13*'Ulazni parametri projekta'!$F$82</f>
        <v>0</v>
      </c>
      <c r="X13" s="22">
        <f>'Ulazni parametri projekta'!O15*'Ulazni parametri projekta'!$D82/100</f>
        <v>0</v>
      </c>
      <c r="Y13" s="22">
        <f>X13*'Ulazni parametri projekta'!$F$82</f>
        <v>0</v>
      </c>
      <c r="Z13" s="22">
        <f>'Ulazni parametri projekta'!P15*'Ulazni parametri projekta'!$D82/100</f>
        <v>0</v>
      </c>
      <c r="AA13" s="22">
        <f>Z13*'Ulazni parametri projekta'!$F$82</f>
        <v>0</v>
      </c>
      <c r="AB13" s="22">
        <f>'Ulazni parametri projekta'!Q15*'Ulazni parametri projekta'!$D82/100</f>
        <v>0</v>
      </c>
      <c r="AC13" s="22">
        <f>AB13*'Ulazni parametri projekta'!$F$82</f>
        <v>0</v>
      </c>
      <c r="AD13" s="22">
        <f>'Ulazni parametri projekta'!R15*'Ulazni parametri projekta'!$D82/100</f>
        <v>0</v>
      </c>
      <c r="AE13" s="22">
        <f>AD13*'Ulazni parametri projekta'!$F$82</f>
        <v>0</v>
      </c>
      <c r="AF13" s="22">
        <f>'Ulazni parametri projekta'!S15*'Ulazni parametri projekta'!$D82/100</f>
        <v>0</v>
      </c>
      <c r="AG13" s="22">
        <f>AF13*'Ulazni parametri projekta'!$F$82</f>
        <v>0</v>
      </c>
      <c r="AH13" s="22">
        <f>'Ulazni parametri projekta'!T15*'Ulazni parametri projekta'!$D82/100</f>
        <v>0</v>
      </c>
      <c r="AI13" s="22">
        <f>AH13*'Ulazni parametri projekta'!$F$82</f>
        <v>0</v>
      </c>
      <c r="AJ13" s="22">
        <f>'Ulazni parametri projekta'!U15*'Ulazni parametri projekta'!$D82/100</f>
        <v>0</v>
      </c>
      <c r="AK13" s="22">
        <f>AJ13*'Ulazni parametri projekta'!$F$82</f>
        <v>0</v>
      </c>
      <c r="AL13" s="22">
        <f>'Ulazni parametri projekta'!T15*'Ulazni parametri projekta'!$D82/100</f>
        <v>0</v>
      </c>
      <c r="AM13" s="22">
        <f>AL13*'Ulazni parametri projekta'!$F$82</f>
        <v>0</v>
      </c>
      <c r="AN13" s="22">
        <f>'Ulazni parametri projekta'!V15*'Ulazni parametri projekta'!$D82/100</f>
        <v>0</v>
      </c>
      <c r="AO13" s="22">
        <f>AN13*'Ulazni parametri projekta'!$F$82</f>
        <v>0</v>
      </c>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c r="IW13" s="145"/>
      <c r="IX13" s="145"/>
      <c r="IY13" s="145"/>
      <c r="IZ13" s="145"/>
      <c r="JA13" s="145"/>
      <c r="JB13" s="145"/>
      <c r="JC13" s="145"/>
      <c r="JD13" s="145"/>
      <c r="JE13" s="145"/>
      <c r="JF13" s="145"/>
      <c r="JG13" s="145"/>
      <c r="JH13" s="145"/>
      <c r="JI13" s="145"/>
      <c r="JJ13" s="145"/>
      <c r="JK13" s="145"/>
      <c r="JL13" s="145"/>
      <c r="JM13" s="145"/>
      <c r="JN13" s="145"/>
      <c r="JO13" s="145"/>
      <c r="JP13" s="145"/>
      <c r="JQ13" s="145"/>
      <c r="JR13" s="145"/>
      <c r="JS13" s="145"/>
      <c r="JT13" s="145"/>
      <c r="JU13" s="145"/>
      <c r="JV13" s="145"/>
      <c r="JW13" s="145"/>
      <c r="JX13" s="145"/>
      <c r="JY13" s="145"/>
      <c r="JZ13" s="145"/>
      <c r="KA13" s="145"/>
      <c r="KB13" s="145"/>
      <c r="KC13" s="145"/>
      <c r="KD13" s="145"/>
      <c r="KE13" s="145"/>
      <c r="KF13" s="145"/>
      <c r="KG13" s="145"/>
      <c r="KH13" s="145"/>
      <c r="KI13" s="145"/>
      <c r="KJ13" s="145"/>
      <c r="KK13" s="145"/>
      <c r="KL13" s="145"/>
      <c r="KM13" s="145"/>
      <c r="KN13" s="145"/>
      <c r="KO13" s="145"/>
      <c r="KP13" s="145"/>
      <c r="KQ13" s="145"/>
      <c r="KR13" s="145"/>
      <c r="KS13" s="145"/>
      <c r="KT13" s="145"/>
      <c r="KU13" s="145"/>
      <c r="KV13" s="145"/>
      <c r="KW13" s="145"/>
      <c r="KX13" s="145"/>
      <c r="KY13" s="145"/>
      <c r="KZ13" s="145"/>
      <c r="LA13" s="145"/>
      <c r="LB13" s="145"/>
      <c r="LC13" s="145"/>
      <c r="LD13" s="145"/>
      <c r="LE13" s="145"/>
      <c r="LF13" s="145"/>
      <c r="LG13" s="145"/>
      <c r="LH13" s="145"/>
      <c r="LI13" s="145"/>
      <c r="LJ13" s="145"/>
      <c r="LK13" s="145"/>
      <c r="LL13" s="145"/>
      <c r="LM13" s="145"/>
      <c r="LN13" s="145"/>
      <c r="LO13" s="145"/>
      <c r="LP13" s="145"/>
      <c r="LQ13" s="145"/>
      <c r="LR13" s="145"/>
      <c r="LS13" s="145"/>
      <c r="LT13" s="145"/>
      <c r="LU13" s="145"/>
      <c r="LV13" s="145"/>
      <c r="LW13" s="145"/>
      <c r="LX13" s="145"/>
      <c r="LY13" s="145"/>
      <c r="LZ13" s="145"/>
      <c r="MA13" s="145"/>
      <c r="MB13" s="145"/>
      <c r="MC13" s="145"/>
      <c r="MD13" s="145"/>
      <c r="ME13" s="145"/>
      <c r="MF13" s="145"/>
      <c r="MG13" s="145"/>
      <c r="MH13" s="145"/>
      <c r="MI13" s="145"/>
      <c r="MJ13" s="145"/>
      <c r="MK13" s="145"/>
      <c r="ML13" s="145"/>
      <c r="MM13" s="145"/>
      <c r="MN13" s="145"/>
      <c r="MO13" s="145"/>
      <c r="MP13" s="145"/>
      <c r="MQ13" s="145"/>
      <c r="MR13" s="145"/>
      <c r="MS13" s="145"/>
      <c r="MT13" s="145"/>
      <c r="MU13" s="145"/>
      <c r="MV13" s="145"/>
      <c r="MW13" s="145"/>
      <c r="MX13" s="145"/>
      <c r="MY13" s="145"/>
      <c r="MZ13" s="145"/>
      <c r="NA13" s="145"/>
      <c r="NB13" s="145"/>
      <c r="NC13" s="145"/>
      <c r="ND13" s="145"/>
      <c r="NE13" s="145"/>
      <c r="NF13" s="145"/>
      <c r="NG13" s="145"/>
      <c r="NH13" s="145"/>
      <c r="NI13" s="145"/>
      <c r="NJ13" s="145"/>
      <c r="NK13" s="145"/>
      <c r="NL13" s="145"/>
      <c r="NM13" s="145"/>
      <c r="NN13" s="145"/>
      <c r="NO13" s="145"/>
      <c r="NP13" s="145"/>
      <c r="NQ13" s="145"/>
      <c r="NR13" s="145"/>
      <c r="NS13" s="145"/>
      <c r="NT13" s="145"/>
      <c r="NU13" s="145"/>
      <c r="NV13" s="145"/>
      <c r="NW13" s="145"/>
      <c r="NX13" s="145"/>
      <c r="NY13" s="145"/>
      <c r="NZ13" s="145"/>
      <c r="OA13" s="145"/>
      <c r="OB13" s="145"/>
      <c r="OC13" s="145"/>
      <c r="OD13" s="145"/>
      <c r="OE13" s="145"/>
      <c r="OF13" s="145"/>
      <c r="OG13" s="145"/>
      <c r="OH13" s="145"/>
      <c r="OI13" s="145"/>
      <c r="OJ13" s="145"/>
      <c r="OK13" s="145"/>
      <c r="OL13" s="145"/>
      <c r="OM13" s="145"/>
      <c r="ON13" s="145"/>
      <c r="OO13" s="145"/>
      <c r="OP13" s="145"/>
      <c r="OQ13" s="145"/>
      <c r="OR13" s="145"/>
      <c r="OS13" s="145"/>
      <c r="OT13" s="145"/>
      <c r="OU13" s="145"/>
      <c r="OV13" s="145"/>
      <c r="OW13" s="145"/>
      <c r="OX13" s="145"/>
      <c r="OY13" s="145"/>
      <c r="OZ13" s="145"/>
      <c r="PA13" s="145"/>
      <c r="PB13" s="145"/>
      <c r="PC13" s="145"/>
      <c r="PD13" s="145"/>
      <c r="PE13" s="145"/>
      <c r="PF13" s="145"/>
      <c r="PG13" s="145"/>
    </row>
    <row r="14" spans="1:423" s="147" customFormat="1" ht="13.15" customHeight="1" x14ac:dyDescent="0.15">
      <c r="A14" s="94" t="s">
        <v>256</v>
      </c>
      <c r="B14" s="22">
        <f>'Ulazni parametri projekta'!C16*'Ulazni parametri projekta'!D83/100</f>
        <v>0</v>
      </c>
      <c r="C14" s="22">
        <f>B14*'Ulazni parametri projekta'!$F$83</f>
        <v>0</v>
      </c>
      <c r="D14" s="22">
        <f>'Ulazni parametri projekta'!D16*'Ulazni parametri projekta'!F83/100</f>
        <v>0</v>
      </c>
      <c r="E14" s="22">
        <f>D14*'Ulazni parametri projekta'!$F$83</f>
        <v>0</v>
      </c>
      <c r="F14" s="22">
        <f>'Ulazni parametri projekta'!E16*'Ulazni parametri projekta'!D83/100</f>
        <v>0</v>
      </c>
      <c r="G14" s="22">
        <f>F14*'Ulazni parametri projekta'!$F$83</f>
        <v>0</v>
      </c>
      <c r="H14" s="22">
        <f>'Ulazni parametri projekta'!F16*'Ulazni parametri projekta'!$D83/100</f>
        <v>0</v>
      </c>
      <c r="I14" s="22">
        <f>H14*'Ulazni parametri projekta'!$F$83</f>
        <v>0</v>
      </c>
      <c r="J14" s="22">
        <f>'Ulazni parametri projekta'!H16*'Ulazni parametri projekta'!$D83/100</f>
        <v>0</v>
      </c>
      <c r="K14" s="22">
        <f>J14*'Ulazni parametri projekta'!$F$83</f>
        <v>0</v>
      </c>
      <c r="L14" s="22">
        <f>'Ulazni parametri projekta'!H16*'Ulazni parametri projekta'!$D83/100</f>
        <v>0</v>
      </c>
      <c r="M14" s="22">
        <f>L14*'Ulazni parametri projekta'!$F$83</f>
        <v>0</v>
      </c>
      <c r="N14" s="22">
        <f>'Ulazni parametri projekta'!I16*'Ulazni parametri projekta'!$D83/100</f>
        <v>0</v>
      </c>
      <c r="O14" s="22">
        <f>N14*'Ulazni parametri projekta'!$F$83</f>
        <v>0</v>
      </c>
      <c r="P14" s="22">
        <f>'Ulazni parametri projekta'!K16*'Ulazni parametri projekta'!$D83/100</f>
        <v>0</v>
      </c>
      <c r="Q14" s="22">
        <f>P14*'Ulazni parametri projekta'!$F$83</f>
        <v>0</v>
      </c>
      <c r="R14" s="22">
        <f>'Ulazni parametri projekta'!L16*'Ulazni parametri projekta'!$D83/100</f>
        <v>0</v>
      </c>
      <c r="S14" s="22">
        <f>R14*'Ulazni parametri projekta'!$F$83</f>
        <v>0</v>
      </c>
      <c r="T14" s="22">
        <f>'Ulazni parametri projekta'!M16*'Ulazni parametri projekta'!$D83/100</f>
        <v>0</v>
      </c>
      <c r="U14" s="22">
        <f>T14*'Ulazni parametri projekta'!$F$83</f>
        <v>0</v>
      </c>
      <c r="V14" s="22">
        <f>'Ulazni parametri projekta'!N16*'Ulazni parametri projekta'!$D83/100</f>
        <v>0</v>
      </c>
      <c r="W14" s="22">
        <f>V14*'Ulazni parametri projekta'!$F$83</f>
        <v>0</v>
      </c>
      <c r="X14" s="22">
        <f>'Ulazni parametri projekta'!O16*'Ulazni parametri projekta'!$D83/100</f>
        <v>0</v>
      </c>
      <c r="Y14" s="22">
        <f>X14*'Ulazni parametri projekta'!$F$83</f>
        <v>0</v>
      </c>
      <c r="Z14" s="22">
        <f>'Ulazni parametri projekta'!P16*'Ulazni parametri projekta'!$D83/100</f>
        <v>0</v>
      </c>
      <c r="AA14" s="22">
        <f>Z14*'Ulazni parametri projekta'!$F$83</f>
        <v>0</v>
      </c>
      <c r="AB14" s="22">
        <f>'Ulazni parametri projekta'!Q16*'Ulazni parametri projekta'!$D83/100</f>
        <v>0</v>
      </c>
      <c r="AC14" s="22">
        <f>AB14*'Ulazni parametri projekta'!$F$83</f>
        <v>0</v>
      </c>
      <c r="AD14" s="22">
        <f>'Ulazni parametri projekta'!R16*'Ulazni parametri projekta'!$D83/100</f>
        <v>0</v>
      </c>
      <c r="AE14" s="22">
        <f>AD14*'Ulazni parametri projekta'!$F$83</f>
        <v>0</v>
      </c>
      <c r="AF14" s="22">
        <f>'Ulazni parametri projekta'!S16*'Ulazni parametri projekta'!$D83/100</f>
        <v>0</v>
      </c>
      <c r="AG14" s="22">
        <f>AF14*'Ulazni parametri projekta'!$F$83</f>
        <v>0</v>
      </c>
      <c r="AH14" s="22">
        <f>'Ulazni parametri projekta'!T16*'Ulazni parametri projekta'!$D83/100</f>
        <v>0</v>
      </c>
      <c r="AI14" s="22">
        <f>AH14*'Ulazni parametri projekta'!$F$83</f>
        <v>0</v>
      </c>
      <c r="AJ14" s="22">
        <f>'Ulazni parametri projekta'!U16*'Ulazni parametri projekta'!$D83/100</f>
        <v>0</v>
      </c>
      <c r="AK14" s="22">
        <f>AJ14*'Ulazni parametri projekta'!$F$83</f>
        <v>0</v>
      </c>
      <c r="AL14" s="22">
        <f>'Ulazni parametri projekta'!T16*'Ulazni parametri projekta'!$D83/100</f>
        <v>0</v>
      </c>
      <c r="AM14" s="22">
        <f>AL14*'Ulazni parametri projekta'!$F$83</f>
        <v>0</v>
      </c>
      <c r="AN14" s="22">
        <f>'Ulazni parametri projekta'!V16*'Ulazni parametri projekta'!$D83/100</f>
        <v>0</v>
      </c>
      <c r="AO14" s="22">
        <f>AN14*'Ulazni parametri projekta'!$F$83</f>
        <v>0</v>
      </c>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c r="IW14" s="145"/>
      <c r="IX14" s="145"/>
      <c r="IY14" s="145"/>
      <c r="IZ14" s="145"/>
      <c r="JA14" s="145"/>
      <c r="JB14" s="145"/>
      <c r="JC14" s="145"/>
      <c r="JD14" s="145"/>
      <c r="JE14" s="145"/>
      <c r="JF14" s="145"/>
      <c r="JG14" s="145"/>
      <c r="JH14" s="145"/>
      <c r="JI14" s="145"/>
      <c r="JJ14" s="145"/>
      <c r="JK14" s="145"/>
      <c r="JL14" s="145"/>
      <c r="JM14" s="145"/>
      <c r="JN14" s="145"/>
      <c r="JO14" s="145"/>
      <c r="JP14" s="145"/>
      <c r="JQ14" s="145"/>
      <c r="JR14" s="145"/>
      <c r="JS14" s="145"/>
      <c r="JT14" s="145"/>
      <c r="JU14" s="145"/>
      <c r="JV14" s="145"/>
      <c r="JW14" s="145"/>
      <c r="JX14" s="145"/>
      <c r="JY14" s="145"/>
      <c r="JZ14" s="145"/>
      <c r="KA14" s="145"/>
      <c r="KB14" s="145"/>
      <c r="KC14" s="145"/>
      <c r="KD14" s="145"/>
      <c r="KE14" s="145"/>
      <c r="KF14" s="145"/>
      <c r="KG14" s="145"/>
      <c r="KH14" s="145"/>
      <c r="KI14" s="145"/>
      <c r="KJ14" s="145"/>
      <c r="KK14" s="145"/>
      <c r="KL14" s="145"/>
      <c r="KM14" s="145"/>
      <c r="KN14" s="145"/>
      <c r="KO14" s="145"/>
      <c r="KP14" s="145"/>
      <c r="KQ14" s="145"/>
      <c r="KR14" s="145"/>
      <c r="KS14" s="145"/>
      <c r="KT14" s="145"/>
      <c r="KU14" s="145"/>
      <c r="KV14" s="145"/>
      <c r="KW14" s="145"/>
      <c r="KX14" s="145"/>
      <c r="KY14" s="145"/>
      <c r="KZ14" s="145"/>
      <c r="LA14" s="145"/>
      <c r="LB14" s="145"/>
      <c r="LC14" s="145"/>
      <c r="LD14" s="145"/>
      <c r="LE14" s="145"/>
      <c r="LF14" s="145"/>
      <c r="LG14" s="145"/>
      <c r="LH14" s="145"/>
      <c r="LI14" s="145"/>
      <c r="LJ14" s="145"/>
      <c r="LK14" s="145"/>
      <c r="LL14" s="145"/>
      <c r="LM14" s="145"/>
      <c r="LN14" s="145"/>
      <c r="LO14" s="145"/>
      <c r="LP14" s="145"/>
      <c r="LQ14" s="145"/>
      <c r="LR14" s="145"/>
      <c r="LS14" s="145"/>
      <c r="LT14" s="145"/>
      <c r="LU14" s="145"/>
      <c r="LV14" s="145"/>
      <c r="LW14" s="145"/>
      <c r="LX14" s="145"/>
      <c r="LY14" s="145"/>
      <c r="LZ14" s="145"/>
      <c r="MA14" s="145"/>
      <c r="MB14" s="145"/>
      <c r="MC14" s="145"/>
      <c r="MD14" s="145"/>
      <c r="ME14" s="145"/>
      <c r="MF14" s="145"/>
      <c r="MG14" s="145"/>
      <c r="MH14" s="145"/>
      <c r="MI14" s="145"/>
      <c r="MJ14" s="145"/>
      <c r="MK14" s="145"/>
      <c r="ML14" s="145"/>
      <c r="MM14" s="145"/>
      <c r="MN14" s="145"/>
      <c r="MO14" s="145"/>
      <c r="MP14" s="145"/>
      <c r="MQ14" s="145"/>
      <c r="MR14" s="145"/>
      <c r="MS14" s="145"/>
      <c r="MT14" s="145"/>
      <c r="MU14" s="145"/>
      <c r="MV14" s="145"/>
      <c r="MW14" s="145"/>
      <c r="MX14" s="145"/>
      <c r="MY14" s="145"/>
      <c r="MZ14" s="145"/>
      <c r="NA14" s="145"/>
      <c r="NB14" s="145"/>
      <c r="NC14" s="145"/>
      <c r="ND14" s="145"/>
      <c r="NE14" s="145"/>
      <c r="NF14" s="145"/>
      <c r="NG14" s="145"/>
      <c r="NH14" s="145"/>
      <c r="NI14" s="145"/>
      <c r="NJ14" s="145"/>
      <c r="NK14" s="145"/>
      <c r="NL14" s="145"/>
      <c r="NM14" s="145"/>
      <c r="NN14" s="145"/>
      <c r="NO14" s="145"/>
      <c r="NP14" s="145"/>
      <c r="NQ14" s="145"/>
      <c r="NR14" s="145"/>
      <c r="NS14" s="145"/>
      <c r="NT14" s="145"/>
      <c r="NU14" s="145"/>
      <c r="NV14" s="145"/>
      <c r="NW14" s="145"/>
      <c r="NX14" s="145"/>
      <c r="NY14" s="145"/>
      <c r="NZ14" s="145"/>
      <c r="OA14" s="145"/>
      <c r="OB14" s="145"/>
      <c r="OC14" s="145"/>
      <c r="OD14" s="145"/>
      <c r="OE14" s="145"/>
      <c r="OF14" s="145"/>
      <c r="OG14" s="145"/>
      <c r="OH14" s="145"/>
      <c r="OI14" s="145"/>
      <c r="OJ14" s="145"/>
      <c r="OK14" s="145"/>
      <c r="OL14" s="145"/>
      <c r="OM14" s="145"/>
      <c r="ON14" s="145"/>
      <c r="OO14" s="145"/>
      <c r="OP14" s="145"/>
      <c r="OQ14" s="145"/>
      <c r="OR14" s="145"/>
      <c r="OS14" s="145"/>
      <c r="OT14" s="145"/>
      <c r="OU14" s="145"/>
      <c r="OV14" s="145"/>
      <c r="OW14" s="145"/>
      <c r="OX14" s="145"/>
      <c r="OY14" s="145"/>
      <c r="OZ14" s="145"/>
      <c r="PA14" s="145"/>
      <c r="PB14" s="145"/>
      <c r="PC14" s="145"/>
      <c r="PD14" s="145"/>
      <c r="PE14" s="145"/>
      <c r="PF14" s="145"/>
      <c r="PG14" s="145"/>
    </row>
    <row r="15" spans="1:423" s="147" customFormat="1" ht="13.15" customHeight="1" x14ac:dyDescent="0.15">
      <c r="A15" s="94" t="s">
        <v>235</v>
      </c>
      <c r="B15" s="22">
        <f>'Ulazni parametri projekta'!C17*'Ulazni parametri projekta'!D84/100</f>
        <v>0</v>
      </c>
      <c r="C15" s="22">
        <f>B15*'Ulazni parametri projekta'!$F$84</f>
        <v>0</v>
      </c>
      <c r="D15" s="22">
        <f>'Ulazni parametri projekta'!D17*'Ulazni parametri projekta'!F84/100</f>
        <v>0</v>
      </c>
      <c r="E15" s="22">
        <f>D15*'Ulazni parametri projekta'!$F$84</f>
        <v>0</v>
      </c>
      <c r="F15" s="22">
        <f>'Ulazni parametri projekta'!E17*'Ulazni parametri projekta'!D84/100</f>
        <v>0</v>
      </c>
      <c r="G15" s="22">
        <f>F15*'Ulazni parametri projekta'!$F$84</f>
        <v>0</v>
      </c>
      <c r="H15" s="22">
        <f>'Ulazni parametri projekta'!F17*'Ulazni parametri projekta'!$D84/100</f>
        <v>0</v>
      </c>
      <c r="I15" s="22">
        <f>H15*'Ulazni parametri projekta'!$F$84</f>
        <v>0</v>
      </c>
      <c r="J15" s="22">
        <f>'Ulazni parametri projekta'!H17*'Ulazni parametri projekta'!$D84/100</f>
        <v>0</v>
      </c>
      <c r="K15" s="22">
        <f>J15*'Ulazni parametri projekta'!$F$84</f>
        <v>0</v>
      </c>
      <c r="L15" s="22">
        <f>'Ulazni parametri projekta'!H17*'Ulazni parametri projekta'!$D84/100</f>
        <v>0</v>
      </c>
      <c r="M15" s="22">
        <f>L15*'Ulazni parametri projekta'!$F$84</f>
        <v>0</v>
      </c>
      <c r="N15" s="22">
        <f>'Ulazni parametri projekta'!I17*'Ulazni parametri projekta'!$D84/100</f>
        <v>0</v>
      </c>
      <c r="O15" s="22">
        <f>N15*'Ulazni parametri projekta'!$F$84</f>
        <v>0</v>
      </c>
      <c r="P15" s="22">
        <f>'Ulazni parametri projekta'!K17*'Ulazni parametri projekta'!$D84/100</f>
        <v>0</v>
      </c>
      <c r="Q15" s="22">
        <f>P15*'Ulazni parametri projekta'!$F$84</f>
        <v>0</v>
      </c>
      <c r="R15" s="22">
        <f>'Ulazni parametri projekta'!L17*'Ulazni parametri projekta'!$D84/100</f>
        <v>0</v>
      </c>
      <c r="S15" s="22">
        <f>R15*'Ulazni parametri projekta'!$F$84</f>
        <v>0</v>
      </c>
      <c r="T15" s="22">
        <f>'Ulazni parametri projekta'!M17*'Ulazni parametri projekta'!$D84/100</f>
        <v>0</v>
      </c>
      <c r="U15" s="22">
        <f>T15*'Ulazni parametri projekta'!$F$84</f>
        <v>0</v>
      </c>
      <c r="V15" s="22">
        <f>'Ulazni parametri projekta'!N17*'Ulazni parametri projekta'!$D84/100</f>
        <v>0</v>
      </c>
      <c r="W15" s="22">
        <f>V15*'Ulazni parametri projekta'!$F$84</f>
        <v>0</v>
      </c>
      <c r="X15" s="22">
        <f>'Ulazni parametri projekta'!O17*'Ulazni parametri projekta'!$D84/100</f>
        <v>0</v>
      </c>
      <c r="Y15" s="22">
        <f>X15*'Ulazni parametri projekta'!$F$84</f>
        <v>0</v>
      </c>
      <c r="Z15" s="22">
        <f>'Ulazni parametri projekta'!P17*'Ulazni parametri projekta'!$D84/100</f>
        <v>0</v>
      </c>
      <c r="AA15" s="22">
        <f>Z15*'Ulazni parametri projekta'!$F$84</f>
        <v>0</v>
      </c>
      <c r="AB15" s="22">
        <f>'Ulazni parametri projekta'!Q17*'Ulazni parametri projekta'!$D84/100</f>
        <v>0</v>
      </c>
      <c r="AC15" s="22">
        <f>AB15*'Ulazni parametri projekta'!$F$84</f>
        <v>0</v>
      </c>
      <c r="AD15" s="22">
        <f>'Ulazni parametri projekta'!R17*'Ulazni parametri projekta'!$D84/100</f>
        <v>0</v>
      </c>
      <c r="AE15" s="22">
        <f>AD15*'Ulazni parametri projekta'!$F$84</f>
        <v>0</v>
      </c>
      <c r="AF15" s="22">
        <f>'Ulazni parametri projekta'!S17*'Ulazni parametri projekta'!$D84/100</f>
        <v>0</v>
      </c>
      <c r="AG15" s="22">
        <f>AF15*'Ulazni parametri projekta'!$F$84</f>
        <v>0</v>
      </c>
      <c r="AH15" s="22">
        <f>'Ulazni parametri projekta'!T17*'Ulazni parametri projekta'!$D84/100</f>
        <v>0</v>
      </c>
      <c r="AI15" s="22">
        <f>AH15*'Ulazni parametri projekta'!$F$84</f>
        <v>0</v>
      </c>
      <c r="AJ15" s="22">
        <f>'Ulazni parametri projekta'!U17*'Ulazni parametri projekta'!$D84/100</f>
        <v>0</v>
      </c>
      <c r="AK15" s="22">
        <f>AJ15*'Ulazni parametri projekta'!$F$84</f>
        <v>0</v>
      </c>
      <c r="AL15" s="22">
        <f>'Ulazni parametri projekta'!T17*'Ulazni parametri projekta'!$D84/100</f>
        <v>0</v>
      </c>
      <c r="AM15" s="22">
        <f>AL15*'Ulazni parametri projekta'!$F$84</f>
        <v>0</v>
      </c>
      <c r="AN15" s="22">
        <f>'Ulazni parametri projekta'!V17*'Ulazni parametri projekta'!$D84/100</f>
        <v>0</v>
      </c>
      <c r="AO15" s="22">
        <f>AN15*'Ulazni parametri projekta'!$F$84</f>
        <v>0</v>
      </c>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c r="IV15" s="145"/>
      <c r="IW15" s="145"/>
      <c r="IX15" s="145"/>
      <c r="IY15" s="145"/>
      <c r="IZ15" s="145"/>
      <c r="JA15" s="145"/>
      <c r="JB15" s="145"/>
      <c r="JC15" s="145"/>
      <c r="JD15" s="145"/>
      <c r="JE15" s="145"/>
      <c r="JF15" s="145"/>
      <c r="JG15" s="145"/>
      <c r="JH15" s="145"/>
      <c r="JI15" s="145"/>
      <c r="JJ15" s="145"/>
      <c r="JK15" s="145"/>
      <c r="JL15" s="145"/>
      <c r="JM15" s="145"/>
      <c r="JN15" s="145"/>
      <c r="JO15" s="145"/>
      <c r="JP15" s="145"/>
      <c r="JQ15" s="145"/>
      <c r="JR15" s="145"/>
      <c r="JS15" s="145"/>
      <c r="JT15" s="145"/>
      <c r="JU15" s="145"/>
      <c r="JV15" s="145"/>
      <c r="JW15" s="145"/>
      <c r="JX15" s="145"/>
      <c r="JY15" s="145"/>
      <c r="JZ15" s="145"/>
      <c r="KA15" s="145"/>
      <c r="KB15" s="145"/>
      <c r="KC15" s="145"/>
      <c r="KD15" s="145"/>
      <c r="KE15" s="145"/>
      <c r="KF15" s="145"/>
      <c r="KG15" s="145"/>
      <c r="KH15" s="145"/>
      <c r="KI15" s="145"/>
      <c r="KJ15" s="145"/>
      <c r="KK15" s="145"/>
      <c r="KL15" s="145"/>
      <c r="KM15" s="145"/>
      <c r="KN15" s="145"/>
      <c r="KO15" s="145"/>
      <c r="KP15" s="145"/>
      <c r="KQ15" s="145"/>
      <c r="KR15" s="145"/>
      <c r="KS15" s="145"/>
      <c r="KT15" s="145"/>
      <c r="KU15" s="145"/>
      <c r="KV15" s="145"/>
      <c r="KW15" s="145"/>
      <c r="KX15" s="145"/>
      <c r="KY15" s="145"/>
      <c r="KZ15" s="145"/>
      <c r="LA15" s="145"/>
      <c r="LB15" s="145"/>
      <c r="LC15" s="145"/>
      <c r="LD15" s="145"/>
      <c r="LE15" s="145"/>
      <c r="LF15" s="145"/>
      <c r="LG15" s="145"/>
      <c r="LH15" s="145"/>
      <c r="LI15" s="145"/>
      <c r="LJ15" s="145"/>
      <c r="LK15" s="145"/>
      <c r="LL15" s="145"/>
      <c r="LM15" s="145"/>
      <c r="LN15" s="145"/>
      <c r="LO15" s="145"/>
      <c r="LP15" s="145"/>
      <c r="LQ15" s="145"/>
      <c r="LR15" s="145"/>
      <c r="LS15" s="145"/>
      <c r="LT15" s="145"/>
      <c r="LU15" s="145"/>
      <c r="LV15" s="145"/>
      <c r="LW15" s="145"/>
      <c r="LX15" s="145"/>
      <c r="LY15" s="145"/>
      <c r="LZ15" s="145"/>
      <c r="MA15" s="145"/>
      <c r="MB15" s="145"/>
      <c r="MC15" s="145"/>
      <c r="MD15" s="145"/>
      <c r="ME15" s="145"/>
      <c r="MF15" s="145"/>
      <c r="MG15" s="145"/>
      <c r="MH15" s="145"/>
      <c r="MI15" s="145"/>
      <c r="MJ15" s="145"/>
      <c r="MK15" s="145"/>
      <c r="ML15" s="145"/>
      <c r="MM15" s="145"/>
      <c r="MN15" s="145"/>
      <c r="MO15" s="145"/>
      <c r="MP15" s="145"/>
      <c r="MQ15" s="145"/>
      <c r="MR15" s="145"/>
      <c r="MS15" s="145"/>
      <c r="MT15" s="145"/>
      <c r="MU15" s="145"/>
      <c r="MV15" s="145"/>
      <c r="MW15" s="145"/>
      <c r="MX15" s="145"/>
      <c r="MY15" s="145"/>
      <c r="MZ15" s="145"/>
      <c r="NA15" s="145"/>
      <c r="NB15" s="145"/>
      <c r="NC15" s="145"/>
      <c r="ND15" s="145"/>
      <c r="NE15" s="145"/>
      <c r="NF15" s="145"/>
      <c r="NG15" s="145"/>
      <c r="NH15" s="145"/>
      <c r="NI15" s="145"/>
      <c r="NJ15" s="145"/>
      <c r="NK15" s="145"/>
      <c r="NL15" s="145"/>
      <c r="NM15" s="145"/>
      <c r="NN15" s="145"/>
      <c r="NO15" s="145"/>
      <c r="NP15" s="145"/>
      <c r="NQ15" s="145"/>
      <c r="NR15" s="145"/>
      <c r="NS15" s="145"/>
      <c r="NT15" s="145"/>
      <c r="NU15" s="145"/>
      <c r="NV15" s="145"/>
      <c r="NW15" s="145"/>
      <c r="NX15" s="145"/>
      <c r="NY15" s="145"/>
      <c r="NZ15" s="145"/>
      <c r="OA15" s="145"/>
      <c r="OB15" s="145"/>
      <c r="OC15" s="145"/>
      <c r="OD15" s="145"/>
      <c r="OE15" s="145"/>
      <c r="OF15" s="145"/>
      <c r="OG15" s="145"/>
      <c r="OH15" s="145"/>
      <c r="OI15" s="145"/>
      <c r="OJ15" s="145"/>
      <c r="OK15" s="145"/>
      <c r="OL15" s="145"/>
      <c r="OM15" s="145"/>
      <c r="ON15" s="145"/>
      <c r="OO15" s="145"/>
      <c r="OP15" s="145"/>
      <c r="OQ15" s="145"/>
      <c r="OR15" s="145"/>
      <c r="OS15" s="145"/>
      <c r="OT15" s="145"/>
      <c r="OU15" s="145"/>
      <c r="OV15" s="145"/>
      <c r="OW15" s="145"/>
      <c r="OX15" s="145"/>
      <c r="OY15" s="145"/>
      <c r="OZ15" s="145"/>
      <c r="PA15" s="145"/>
      <c r="PB15" s="145"/>
      <c r="PC15" s="145"/>
      <c r="PD15" s="145"/>
      <c r="PE15" s="145"/>
      <c r="PF15" s="145"/>
      <c r="PG15" s="145"/>
    </row>
    <row r="16" spans="1:423" s="149" customFormat="1" ht="16.149999999999999" customHeight="1" x14ac:dyDescent="0.15">
      <c r="A16" s="12" t="s">
        <v>261</v>
      </c>
      <c r="B16" s="12">
        <f>SUM(B11:B15)</f>
        <v>0</v>
      </c>
      <c r="C16" s="12">
        <f>SUM(C11:C15)</f>
        <v>0</v>
      </c>
      <c r="D16" s="12">
        <f>SUM(D11:D15)</f>
        <v>0</v>
      </c>
      <c r="E16" s="12">
        <f t="shared" ref="E16:AO16" si="18">SUM(E11:E15)</f>
        <v>0</v>
      </c>
      <c r="F16" s="12">
        <f>SUM(F11:F15)</f>
        <v>0</v>
      </c>
      <c r="G16" s="12">
        <f t="shared" si="18"/>
        <v>0</v>
      </c>
      <c r="H16" s="12">
        <f t="shared" si="18"/>
        <v>0</v>
      </c>
      <c r="I16" s="12">
        <f t="shared" si="18"/>
        <v>0</v>
      </c>
      <c r="J16" s="12">
        <f t="shared" si="18"/>
        <v>0</v>
      </c>
      <c r="K16" s="12">
        <f t="shared" si="18"/>
        <v>0</v>
      </c>
      <c r="L16" s="12">
        <f t="shared" si="18"/>
        <v>0</v>
      </c>
      <c r="M16" s="12">
        <f t="shared" si="18"/>
        <v>0</v>
      </c>
      <c r="N16" s="12">
        <f t="shared" si="18"/>
        <v>0</v>
      </c>
      <c r="O16" s="12">
        <f t="shared" si="18"/>
        <v>0</v>
      </c>
      <c r="P16" s="12">
        <f t="shared" si="18"/>
        <v>0</v>
      </c>
      <c r="Q16" s="12">
        <f t="shared" si="18"/>
        <v>0</v>
      </c>
      <c r="R16" s="12">
        <f t="shared" si="18"/>
        <v>0</v>
      </c>
      <c r="S16" s="12">
        <f t="shared" si="18"/>
        <v>0</v>
      </c>
      <c r="T16" s="12">
        <f t="shared" si="18"/>
        <v>0</v>
      </c>
      <c r="U16" s="12">
        <f t="shared" si="18"/>
        <v>0</v>
      </c>
      <c r="V16" s="12">
        <f t="shared" si="18"/>
        <v>0</v>
      </c>
      <c r="W16" s="12">
        <f t="shared" si="18"/>
        <v>0</v>
      </c>
      <c r="X16" s="12">
        <f t="shared" si="18"/>
        <v>0</v>
      </c>
      <c r="Y16" s="12">
        <f t="shared" si="18"/>
        <v>0</v>
      </c>
      <c r="Z16" s="12">
        <f t="shared" si="18"/>
        <v>0</v>
      </c>
      <c r="AA16" s="12">
        <f t="shared" si="18"/>
        <v>0</v>
      </c>
      <c r="AB16" s="12">
        <f t="shared" si="18"/>
        <v>0</v>
      </c>
      <c r="AC16" s="12">
        <f t="shared" si="18"/>
        <v>0</v>
      </c>
      <c r="AD16" s="12">
        <f t="shared" si="18"/>
        <v>0</v>
      </c>
      <c r="AE16" s="12">
        <f t="shared" si="18"/>
        <v>0</v>
      </c>
      <c r="AF16" s="12">
        <f t="shared" si="18"/>
        <v>0</v>
      </c>
      <c r="AG16" s="12">
        <f t="shared" si="18"/>
        <v>0</v>
      </c>
      <c r="AH16" s="12">
        <f t="shared" si="18"/>
        <v>0</v>
      </c>
      <c r="AI16" s="12">
        <f t="shared" si="18"/>
        <v>0</v>
      </c>
      <c r="AJ16" s="12">
        <f t="shared" si="18"/>
        <v>0</v>
      </c>
      <c r="AK16" s="12">
        <f t="shared" si="18"/>
        <v>0</v>
      </c>
      <c r="AL16" s="12">
        <f t="shared" si="18"/>
        <v>0</v>
      </c>
      <c r="AM16" s="12">
        <f t="shared" si="18"/>
        <v>0</v>
      </c>
      <c r="AN16" s="12">
        <f>SUM(AN11:AN15)</f>
        <v>0</v>
      </c>
      <c r="AO16" s="12">
        <f t="shared" si="18"/>
        <v>0</v>
      </c>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c r="IW16" s="145"/>
      <c r="IX16" s="145"/>
      <c r="IY16" s="145"/>
      <c r="IZ16" s="145"/>
      <c r="JA16" s="145"/>
      <c r="JB16" s="145"/>
      <c r="JC16" s="145"/>
      <c r="JD16" s="145"/>
      <c r="JE16" s="145"/>
      <c r="JF16" s="145"/>
      <c r="JG16" s="145"/>
      <c r="JH16" s="145"/>
      <c r="JI16" s="145"/>
      <c r="JJ16" s="145"/>
      <c r="JK16" s="145"/>
      <c r="JL16" s="145"/>
      <c r="JM16" s="145"/>
      <c r="JN16" s="145"/>
      <c r="JO16" s="145"/>
      <c r="JP16" s="145"/>
      <c r="JQ16" s="145"/>
      <c r="JR16" s="145"/>
      <c r="JS16" s="145"/>
      <c r="JT16" s="145"/>
      <c r="JU16" s="145"/>
      <c r="JV16" s="145"/>
      <c r="JW16" s="145"/>
      <c r="JX16" s="145"/>
      <c r="JY16" s="145"/>
      <c r="JZ16" s="145"/>
      <c r="KA16" s="145"/>
      <c r="KB16" s="145"/>
      <c r="KC16" s="145"/>
      <c r="KD16" s="145"/>
      <c r="KE16" s="145"/>
      <c r="KF16" s="145"/>
      <c r="KG16" s="145"/>
      <c r="KH16" s="145"/>
      <c r="KI16" s="145"/>
      <c r="KJ16" s="145"/>
      <c r="KK16" s="145"/>
      <c r="KL16" s="145"/>
      <c r="KM16" s="145"/>
      <c r="KN16" s="145"/>
      <c r="KO16" s="145"/>
      <c r="KP16" s="145"/>
      <c r="KQ16" s="145"/>
      <c r="KR16" s="145"/>
      <c r="KS16" s="145"/>
      <c r="KT16" s="145"/>
      <c r="KU16" s="145"/>
      <c r="KV16" s="145"/>
      <c r="KW16" s="145"/>
      <c r="KX16" s="145"/>
      <c r="KY16" s="145"/>
      <c r="KZ16" s="145"/>
      <c r="LA16" s="145"/>
      <c r="LB16" s="145"/>
      <c r="LC16" s="145"/>
      <c r="LD16" s="145"/>
      <c r="LE16" s="145"/>
      <c r="LF16" s="145"/>
      <c r="LG16" s="145"/>
      <c r="LH16" s="145"/>
      <c r="LI16" s="145"/>
      <c r="LJ16" s="145"/>
      <c r="LK16" s="145"/>
      <c r="LL16" s="145"/>
      <c r="LM16" s="145"/>
      <c r="LN16" s="145"/>
      <c r="LO16" s="145"/>
      <c r="LP16" s="145"/>
      <c r="LQ16" s="145"/>
      <c r="LR16" s="145"/>
      <c r="LS16" s="145"/>
      <c r="LT16" s="145"/>
      <c r="LU16" s="145"/>
      <c r="LV16" s="145"/>
      <c r="LW16" s="145"/>
      <c r="LX16" s="145"/>
      <c r="LY16" s="145"/>
      <c r="LZ16" s="145"/>
      <c r="MA16" s="145"/>
      <c r="MB16" s="145"/>
      <c r="MC16" s="145"/>
      <c r="MD16" s="145"/>
      <c r="ME16" s="145"/>
      <c r="MF16" s="145"/>
      <c r="MG16" s="145"/>
      <c r="MH16" s="145"/>
      <c r="MI16" s="145"/>
      <c r="MJ16" s="145"/>
      <c r="MK16" s="145"/>
      <c r="ML16" s="145"/>
      <c r="MM16" s="145"/>
      <c r="MN16" s="145"/>
      <c r="MO16" s="145"/>
      <c r="MP16" s="145"/>
      <c r="MQ16" s="145"/>
      <c r="MR16" s="145"/>
      <c r="MS16" s="145"/>
      <c r="MT16" s="145"/>
      <c r="MU16" s="145"/>
      <c r="MV16" s="145"/>
      <c r="MW16" s="145"/>
      <c r="MX16" s="145"/>
      <c r="MY16" s="145"/>
      <c r="MZ16" s="145"/>
      <c r="NA16" s="145"/>
      <c r="NB16" s="145"/>
      <c r="NC16" s="145"/>
      <c r="ND16" s="145"/>
      <c r="NE16" s="145"/>
      <c r="NF16" s="145"/>
      <c r="NG16" s="145"/>
      <c r="NH16" s="145"/>
      <c r="NI16" s="145"/>
      <c r="NJ16" s="145"/>
      <c r="NK16" s="145"/>
      <c r="NL16" s="145"/>
      <c r="NM16" s="145"/>
      <c r="NN16" s="145"/>
      <c r="NO16" s="145"/>
      <c r="NP16" s="145"/>
      <c r="NQ16" s="145"/>
      <c r="NR16" s="145"/>
      <c r="NS16" s="145"/>
      <c r="NT16" s="145"/>
      <c r="NU16" s="145"/>
      <c r="NV16" s="145"/>
      <c r="NW16" s="145"/>
      <c r="NX16" s="145"/>
      <c r="NY16" s="145"/>
      <c r="NZ16" s="145"/>
      <c r="OA16" s="145"/>
      <c r="OB16" s="145"/>
      <c r="OC16" s="145"/>
      <c r="OD16" s="145"/>
      <c r="OE16" s="145"/>
      <c r="OF16" s="145"/>
      <c r="OG16" s="145"/>
      <c r="OH16" s="145"/>
      <c r="OI16" s="145"/>
      <c r="OJ16" s="145"/>
      <c r="OK16" s="145"/>
      <c r="OL16" s="145"/>
      <c r="OM16" s="145"/>
      <c r="ON16" s="145"/>
      <c r="OO16" s="145"/>
      <c r="OP16" s="145"/>
      <c r="OQ16" s="145"/>
      <c r="OR16" s="145"/>
      <c r="OS16" s="145"/>
      <c r="OT16" s="145"/>
      <c r="OU16" s="145"/>
      <c r="OV16" s="145"/>
      <c r="OW16" s="145"/>
      <c r="OX16" s="145"/>
      <c r="OY16" s="145"/>
      <c r="OZ16" s="145"/>
      <c r="PA16" s="145"/>
      <c r="PB16" s="145"/>
      <c r="PC16" s="145"/>
      <c r="PD16" s="145"/>
      <c r="PE16" s="145"/>
      <c r="PF16" s="145"/>
      <c r="PG16" s="145"/>
    </row>
    <row r="17" spans="1:423" s="33" customFormat="1" ht="8.25" x14ac:dyDescent="0.15">
      <c r="A17" s="150"/>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c r="IW17" s="145"/>
      <c r="IX17" s="145"/>
      <c r="IY17" s="145"/>
      <c r="IZ17" s="145"/>
      <c r="JA17" s="145"/>
      <c r="JB17" s="145"/>
      <c r="JC17" s="145"/>
      <c r="JD17" s="145"/>
      <c r="JE17" s="145"/>
      <c r="JF17" s="145"/>
      <c r="JG17" s="145"/>
      <c r="JH17" s="145"/>
      <c r="JI17" s="145"/>
      <c r="JJ17" s="145"/>
      <c r="JK17" s="145"/>
      <c r="JL17" s="145"/>
      <c r="JM17" s="145"/>
      <c r="JN17" s="145"/>
      <c r="JO17" s="145"/>
      <c r="JP17" s="145"/>
      <c r="JQ17" s="145"/>
      <c r="JR17" s="145"/>
      <c r="JS17" s="145"/>
      <c r="JT17" s="145"/>
      <c r="JU17" s="145"/>
      <c r="JV17" s="145"/>
      <c r="JW17" s="145"/>
      <c r="JX17" s="145"/>
      <c r="JY17" s="145"/>
      <c r="JZ17" s="145"/>
      <c r="KA17" s="145"/>
      <c r="KB17" s="145"/>
      <c r="KC17" s="145"/>
      <c r="KD17" s="145"/>
      <c r="KE17" s="145"/>
      <c r="KF17" s="145"/>
      <c r="KG17" s="145"/>
      <c r="KH17" s="145"/>
      <c r="KI17" s="145"/>
      <c r="KJ17" s="145"/>
      <c r="KK17" s="145"/>
      <c r="KL17" s="145"/>
      <c r="KM17" s="145"/>
      <c r="KN17" s="145"/>
      <c r="KO17" s="145"/>
      <c r="KP17" s="145"/>
      <c r="KQ17" s="145"/>
      <c r="KR17" s="145"/>
      <c r="KS17" s="145"/>
      <c r="KT17" s="145"/>
      <c r="KU17" s="145"/>
      <c r="KV17" s="145"/>
      <c r="KW17" s="145"/>
      <c r="KX17" s="145"/>
      <c r="KY17" s="145"/>
      <c r="KZ17" s="145"/>
      <c r="LA17" s="145"/>
      <c r="LB17" s="145"/>
      <c r="LC17" s="145"/>
      <c r="LD17" s="145"/>
      <c r="LE17" s="145"/>
      <c r="LF17" s="145"/>
      <c r="LG17" s="145"/>
      <c r="LH17" s="145"/>
      <c r="LI17" s="145"/>
      <c r="LJ17" s="145"/>
      <c r="LK17" s="145"/>
      <c r="LL17" s="145"/>
      <c r="LM17" s="145"/>
      <c r="LN17" s="145"/>
      <c r="LO17" s="145"/>
      <c r="LP17" s="145"/>
      <c r="LQ17" s="145"/>
      <c r="LR17" s="145"/>
      <c r="LS17" s="145"/>
      <c r="LT17" s="145"/>
      <c r="LU17" s="145"/>
      <c r="LV17" s="145"/>
      <c r="LW17" s="145"/>
      <c r="LX17" s="145"/>
      <c r="LY17" s="145"/>
      <c r="LZ17" s="145"/>
      <c r="MA17" s="145"/>
      <c r="MB17" s="145"/>
      <c r="MC17" s="145"/>
      <c r="MD17" s="145"/>
      <c r="ME17" s="145"/>
      <c r="MF17" s="145"/>
      <c r="MG17" s="145"/>
      <c r="MH17" s="145"/>
      <c r="MI17" s="145"/>
      <c r="MJ17" s="145"/>
      <c r="MK17" s="145"/>
      <c r="ML17" s="145"/>
      <c r="MM17" s="145"/>
      <c r="MN17" s="145"/>
      <c r="MO17" s="145"/>
      <c r="MP17" s="145"/>
      <c r="MQ17" s="145"/>
      <c r="MR17" s="145"/>
      <c r="MS17" s="145"/>
      <c r="MT17" s="145"/>
      <c r="MU17" s="145"/>
      <c r="MV17" s="145"/>
      <c r="MW17" s="145"/>
      <c r="MX17" s="145"/>
      <c r="MY17" s="145"/>
      <c r="MZ17" s="145"/>
      <c r="NA17" s="145"/>
      <c r="NB17" s="145"/>
      <c r="NC17" s="145"/>
      <c r="ND17" s="145"/>
      <c r="NE17" s="145"/>
      <c r="NF17" s="145"/>
      <c r="NG17" s="145"/>
      <c r="NH17" s="145"/>
      <c r="NI17" s="145"/>
      <c r="NJ17" s="145"/>
      <c r="NK17" s="145"/>
      <c r="NL17" s="145"/>
      <c r="NM17" s="145"/>
      <c r="NN17" s="145"/>
      <c r="NO17" s="145"/>
      <c r="NP17" s="145"/>
      <c r="NQ17" s="145"/>
      <c r="NR17" s="145"/>
      <c r="NS17" s="145"/>
      <c r="NT17" s="145"/>
      <c r="NU17" s="145"/>
      <c r="NV17" s="145"/>
      <c r="NW17" s="145"/>
      <c r="NX17" s="145"/>
      <c r="NY17" s="145"/>
      <c r="NZ17" s="145"/>
      <c r="OA17" s="145"/>
      <c r="OB17" s="145"/>
      <c r="OC17" s="145"/>
      <c r="OD17" s="145"/>
      <c r="OE17" s="145"/>
      <c r="OF17" s="145"/>
      <c r="OG17" s="145"/>
      <c r="OH17" s="145"/>
      <c r="OI17" s="145"/>
      <c r="OJ17" s="145"/>
      <c r="OK17" s="145"/>
      <c r="OL17" s="145"/>
      <c r="OM17" s="145"/>
      <c r="ON17" s="145"/>
      <c r="OO17" s="145"/>
      <c r="OP17" s="145"/>
      <c r="OQ17" s="145"/>
      <c r="OR17" s="145"/>
      <c r="OS17" s="145"/>
      <c r="OT17" s="145"/>
      <c r="OU17" s="145"/>
      <c r="OV17" s="145"/>
      <c r="OW17" s="145"/>
      <c r="OX17" s="145"/>
      <c r="OY17" s="145"/>
      <c r="OZ17" s="145"/>
      <c r="PA17" s="145"/>
      <c r="PB17" s="145"/>
      <c r="PC17" s="145"/>
      <c r="PD17" s="145"/>
      <c r="PE17" s="145"/>
      <c r="PF17" s="145"/>
      <c r="PG17" s="145"/>
    </row>
    <row r="18" spans="1:423" s="33" customFormat="1" ht="8.25" x14ac:dyDescent="0.15">
      <c r="A18" s="150"/>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c r="IV18" s="145"/>
      <c r="IW18" s="145"/>
      <c r="IX18" s="145"/>
      <c r="IY18" s="145"/>
      <c r="IZ18" s="145"/>
      <c r="JA18" s="145"/>
      <c r="JB18" s="145"/>
      <c r="JC18" s="145"/>
      <c r="JD18" s="145"/>
      <c r="JE18" s="145"/>
      <c r="JF18" s="145"/>
      <c r="JG18" s="145"/>
      <c r="JH18" s="145"/>
      <c r="JI18" s="145"/>
      <c r="JJ18" s="145"/>
      <c r="JK18" s="145"/>
      <c r="JL18" s="145"/>
      <c r="JM18" s="145"/>
      <c r="JN18" s="145"/>
      <c r="JO18" s="145"/>
      <c r="JP18" s="145"/>
      <c r="JQ18" s="145"/>
      <c r="JR18" s="145"/>
      <c r="JS18" s="145"/>
      <c r="JT18" s="145"/>
      <c r="JU18" s="145"/>
      <c r="JV18" s="145"/>
      <c r="JW18" s="145"/>
      <c r="JX18" s="145"/>
      <c r="JY18" s="145"/>
      <c r="JZ18" s="145"/>
      <c r="KA18" s="145"/>
      <c r="KB18" s="145"/>
      <c r="KC18" s="145"/>
      <c r="KD18" s="145"/>
      <c r="KE18" s="145"/>
      <c r="KF18" s="145"/>
      <c r="KG18" s="145"/>
      <c r="KH18" s="145"/>
      <c r="KI18" s="145"/>
      <c r="KJ18" s="145"/>
      <c r="KK18" s="145"/>
      <c r="KL18" s="145"/>
      <c r="KM18" s="145"/>
      <c r="KN18" s="145"/>
      <c r="KO18" s="145"/>
      <c r="KP18" s="145"/>
      <c r="KQ18" s="145"/>
      <c r="KR18" s="145"/>
      <c r="KS18" s="145"/>
      <c r="KT18" s="145"/>
      <c r="KU18" s="145"/>
      <c r="KV18" s="145"/>
      <c r="KW18" s="145"/>
      <c r="KX18" s="145"/>
      <c r="KY18" s="145"/>
      <c r="KZ18" s="145"/>
      <c r="LA18" s="145"/>
      <c r="LB18" s="145"/>
      <c r="LC18" s="145"/>
      <c r="LD18" s="145"/>
      <c r="LE18" s="145"/>
      <c r="LF18" s="145"/>
      <c r="LG18" s="145"/>
      <c r="LH18" s="145"/>
      <c r="LI18" s="145"/>
      <c r="LJ18" s="145"/>
      <c r="LK18" s="145"/>
      <c r="LL18" s="145"/>
      <c r="LM18" s="145"/>
      <c r="LN18" s="145"/>
      <c r="LO18" s="145"/>
      <c r="LP18" s="145"/>
      <c r="LQ18" s="145"/>
      <c r="LR18" s="145"/>
      <c r="LS18" s="145"/>
      <c r="LT18" s="145"/>
      <c r="LU18" s="145"/>
      <c r="LV18" s="145"/>
      <c r="LW18" s="145"/>
      <c r="LX18" s="145"/>
      <c r="LY18" s="145"/>
      <c r="LZ18" s="145"/>
      <c r="MA18" s="145"/>
      <c r="MB18" s="145"/>
      <c r="MC18" s="145"/>
      <c r="MD18" s="145"/>
      <c r="ME18" s="145"/>
      <c r="MF18" s="145"/>
      <c r="MG18" s="145"/>
      <c r="MH18" s="145"/>
      <c r="MI18" s="145"/>
      <c r="MJ18" s="145"/>
      <c r="MK18" s="145"/>
      <c r="ML18" s="145"/>
      <c r="MM18" s="145"/>
      <c r="MN18" s="145"/>
      <c r="MO18" s="145"/>
      <c r="MP18" s="145"/>
      <c r="MQ18" s="145"/>
      <c r="MR18" s="145"/>
      <c r="MS18" s="145"/>
      <c r="MT18" s="145"/>
      <c r="MU18" s="145"/>
      <c r="MV18" s="145"/>
      <c r="MW18" s="145"/>
      <c r="MX18" s="145"/>
      <c r="MY18" s="145"/>
      <c r="MZ18" s="145"/>
      <c r="NA18" s="145"/>
      <c r="NB18" s="145"/>
      <c r="NC18" s="145"/>
      <c r="ND18" s="145"/>
      <c r="NE18" s="145"/>
      <c r="NF18" s="145"/>
      <c r="NG18" s="145"/>
      <c r="NH18" s="145"/>
      <c r="NI18" s="145"/>
      <c r="NJ18" s="145"/>
      <c r="NK18" s="145"/>
      <c r="NL18" s="145"/>
      <c r="NM18" s="145"/>
      <c r="NN18" s="145"/>
      <c r="NO18" s="145"/>
      <c r="NP18" s="145"/>
      <c r="NQ18" s="145"/>
      <c r="NR18" s="145"/>
      <c r="NS18" s="145"/>
      <c r="NT18" s="145"/>
      <c r="NU18" s="145"/>
      <c r="NV18" s="145"/>
      <c r="NW18" s="145"/>
      <c r="NX18" s="145"/>
      <c r="NY18" s="145"/>
      <c r="NZ18" s="145"/>
      <c r="OA18" s="145"/>
      <c r="OB18" s="145"/>
      <c r="OC18" s="145"/>
      <c r="OD18" s="145"/>
      <c r="OE18" s="145"/>
      <c r="OF18" s="145"/>
      <c r="OG18" s="145"/>
      <c r="OH18" s="145"/>
      <c r="OI18" s="145"/>
      <c r="OJ18" s="145"/>
      <c r="OK18" s="145"/>
      <c r="OL18" s="145"/>
      <c r="OM18" s="145"/>
      <c r="ON18" s="145"/>
      <c r="OO18" s="145"/>
      <c r="OP18" s="145"/>
      <c r="OQ18" s="145"/>
      <c r="OR18" s="145"/>
      <c r="OS18" s="145"/>
      <c r="OT18" s="145"/>
      <c r="OU18" s="145"/>
      <c r="OV18" s="145"/>
      <c r="OW18" s="145"/>
      <c r="OX18" s="145"/>
      <c r="OY18" s="145"/>
      <c r="OZ18" s="145"/>
      <c r="PA18" s="145"/>
      <c r="PB18" s="145"/>
      <c r="PC18" s="145"/>
      <c r="PD18" s="145"/>
      <c r="PE18" s="145"/>
      <c r="PF18" s="145"/>
      <c r="PG18" s="145"/>
    </row>
    <row r="19" spans="1:423" s="145" customFormat="1" ht="21" customHeight="1" x14ac:dyDescent="0.15">
      <c r="A19" s="48" t="s">
        <v>23</v>
      </c>
      <c r="B19" s="49">
        <v>1</v>
      </c>
      <c r="C19" s="49">
        <v>2</v>
      </c>
      <c r="D19" s="49">
        <v>3</v>
      </c>
      <c r="E19" s="49">
        <v>4</v>
      </c>
      <c r="F19" s="49">
        <v>5</v>
      </c>
      <c r="G19" s="49">
        <v>6</v>
      </c>
      <c r="H19" s="49">
        <v>7</v>
      </c>
      <c r="I19" s="49">
        <v>8</v>
      </c>
      <c r="J19" s="49">
        <v>9</v>
      </c>
      <c r="K19" s="49">
        <v>10</v>
      </c>
      <c r="L19" s="49">
        <v>11</v>
      </c>
      <c r="M19" s="49">
        <v>12</v>
      </c>
      <c r="N19" s="49">
        <v>13</v>
      </c>
      <c r="O19" s="49">
        <v>14</v>
      </c>
      <c r="P19" s="49">
        <v>15</v>
      </c>
      <c r="Q19" s="49">
        <v>16</v>
      </c>
      <c r="R19" s="49">
        <v>17</v>
      </c>
      <c r="S19" s="49">
        <v>18</v>
      </c>
      <c r="T19" s="49">
        <v>19</v>
      </c>
      <c r="U19" s="49">
        <v>20</v>
      </c>
      <c r="V19" s="327"/>
      <c r="W19" s="327"/>
      <c r="X19" s="327"/>
      <c r="Y19" s="327"/>
      <c r="Z19" s="327"/>
      <c r="AA19" s="327"/>
      <c r="AB19" s="327"/>
      <c r="AC19" s="327"/>
      <c r="AD19" s="327"/>
      <c r="AE19" s="327"/>
    </row>
    <row r="20" spans="1:423" s="145" customFormat="1" ht="12.6" customHeight="1" x14ac:dyDescent="0.15">
      <c r="A20" s="148" t="s">
        <v>98</v>
      </c>
      <c r="B20" s="23">
        <f>C11</f>
        <v>0</v>
      </c>
      <c r="C20" s="23">
        <f>E11</f>
        <v>0</v>
      </c>
      <c r="D20" s="23">
        <f>G11</f>
        <v>0</v>
      </c>
      <c r="E20" s="23">
        <f>I11</f>
        <v>0</v>
      </c>
      <c r="F20" s="23">
        <f>K11</f>
        <v>0</v>
      </c>
      <c r="G20" s="23">
        <f>M11</f>
        <v>0</v>
      </c>
      <c r="H20" s="23">
        <f>O11</f>
        <v>0</v>
      </c>
      <c r="I20" s="23">
        <f>Q11</f>
        <v>0</v>
      </c>
      <c r="J20" s="23">
        <f>S11</f>
        <v>0</v>
      </c>
      <c r="K20" s="23">
        <f>U11</f>
        <v>0</v>
      </c>
      <c r="L20" s="23">
        <f>W11</f>
        <v>0</v>
      </c>
      <c r="M20" s="23">
        <f>Y11</f>
        <v>0</v>
      </c>
      <c r="N20" s="23">
        <f>AA11</f>
        <v>0</v>
      </c>
      <c r="O20" s="23">
        <f>AC11</f>
        <v>0</v>
      </c>
      <c r="P20" s="23">
        <f>AE11</f>
        <v>0</v>
      </c>
      <c r="Q20" s="23">
        <f>AG11</f>
        <v>0</v>
      </c>
      <c r="R20" s="23">
        <f>AI11</f>
        <v>0</v>
      </c>
      <c r="S20" s="23">
        <f>AK11</f>
        <v>0</v>
      </c>
      <c r="T20" s="23">
        <f>AM11</f>
        <v>0</v>
      </c>
      <c r="U20" s="23">
        <f>AO11</f>
        <v>0</v>
      </c>
      <c r="V20" s="325"/>
      <c r="W20" s="325"/>
      <c r="X20" s="325"/>
      <c r="Y20" s="325"/>
      <c r="Z20" s="325"/>
      <c r="AA20" s="325"/>
      <c r="AB20" s="325"/>
      <c r="AC20" s="325"/>
      <c r="AD20" s="325"/>
      <c r="AE20" s="325"/>
    </row>
    <row r="21" spans="1:423" s="145" customFormat="1" ht="12.6" customHeight="1" x14ac:dyDescent="0.15">
      <c r="A21" s="94" t="s">
        <v>99</v>
      </c>
      <c r="B21" s="23">
        <f>C12</f>
        <v>0</v>
      </c>
      <c r="C21" s="23">
        <f>E12</f>
        <v>0</v>
      </c>
      <c r="D21" s="23">
        <f>G12</f>
        <v>0</v>
      </c>
      <c r="E21" s="23">
        <f>I12</f>
        <v>0</v>
      </c>
      <c r="F21" s="23">
        <f>K12</f>
        <v>0</v>
      </c>
      <c r="G21" s="23">
        <f>M12</f>
        <v>0</v>
      </c>
      <c r="H21" s="23">
        <f>O12</f>
        <v>0</v>
      </c>
      <c r="I21" s="23">
        <f t="shared" ref="I21:I24" si="19">Q12</f>
        <v>0</v>
      </c>
      <c r="J21" s="23">
        <f t="shared" ref="J21:J24" si="20">S12</f>
        <v>0</v>
      </c>
      <c r="K21" s="23">
        <f>U12</f>
        <v>0</v>
      </c>
      <c r="L21" s="23">
        <f>W12</f>
        <v>0</v>
      </c>
      <c r="M21" s="23">
        <f>Y12</f>
        <v>0</v>
      </c>
      <c r="N21" s="23">
        <f>AA12</f>
        <v>0</v>
      </c>
      <c r="O21" s="23">
        <f>AC12</f>
        <v>0</v>
      </c>
      <c r="P21" s="23">
        <f>AE12</f>
        <v>0</v>
      </c>
      <c r="Q21" s="23">
        <f>AG12</f>
        <v>0</v>
      </c>
      <c r="R21" s="23">
        <f>AI12</f>
        <v>0</v>
      </c>
      <c r="S21" s="23">
        <f>AK12</f>
        <v>0</v>
      </c>
      <c r="T21" s="23">
        <f>AM12</f>
        <v>0</v>
      </c>
      <c r="U21" s="23">
        <f>AO12</f>
        <v>0</v>
      </c>
      <c r="V21" s="325"/>
      <c r="W21" s="325"/>
      <c r="X21" s="325"/>
      <c r="Y21" s="325"/>
      <c r="Z21" s="325"/>
      <c r="AA21" s="325"/>
      <c r="AB21" s="325"/>
      <c r="AC21" s="325"/>
      <c r="AD21" s="325"/>
      <c r="AE21" s="325"/>
    </row>
    <row r="22" spans="1:423" s="145" customFormat="1" ht="12.6" customHeight="1" x14ac:dyDescent="0.15">
      <c r="A22" s="94" t="s">
        <v>100</v>
      </c>
      <c r="B22" s="23">
        <f>C13</f>
        <v>0</v>
      </c>
      <c r="C22" s="23">
        <f>E13</f>
        <v>0</v>
      </c>
      <c r="D22" s="23">
        <f>G13</f>
        <v>0</v>
      </c>
      <c r="E22" s="23">
        <f>I13</f>
        <v>0</v>
      </c>
      <c r="F22" s="23">
        <f>K13</f>
        <v>0</v>
      </c>
      <c r="G22" s="23">
        <f>M13</f>
        <v>0</v>
      </c>
      <c r="H22" s="23">
        <f>O13</f>
        <v>0</v>
      </c>
      <c r="I22" s="23">
        <f t="shared" si="19"/>
        <v>0</v>
      </c>
      <c r="J22" s="23">
        <f t="shared" si="20"/>
        <v>0</v>
      </c>
      <c r="K22" s="23">
        <f>U13</f>
        <v>0</v>
      </c>
      <c r="L22" s="23">
        <f>W13</f>
        <v>0</v>
      </c>
      <c r="M22" s="23">
        <f>Y13</f>
        <v>0</v>
      </c>
      <c r="N22" s="23">
        <f>AA13</f>
        <v>0</v>
      </c>
      <c r="O22" s="23">
        <f>AC13</f>
        <v>0</v>
      </c>
      <c r="P22" s="23">
        <f>AE13</f>
        <v>0</v>
      </c>
      <c r="Q22" s="23">
        <f>AG13</f>
        <v>0</v>
      </c>
      <c r="R22" s="23">
        <f>AI13</f>
        <v>0</v>
      </c>
      <c r="S22" s="23">
        <f>AK13</f>
        <v>0</v>
      </c>
      <c r="T22" s="23">
        <f>AM13</f>
        <v>0</v>
      </c>
      <c r="U22" s="23">
        <f>AO13</f>
        <v>0</v>
      </c>
      <c r="V22" s="325"/>
      <c r="W22" s="325"/>
      <c r="X22" s="325"/>
      <c r="Y22" s="325"/>
      <c r="Z22" s="325"/>
      <c r="AA22" s="325"/>
      <c r="AB22" s="325"/>
      <c r="AC22" s="325"/>
      <c r="AD22" s="325"/>
      <c r="AE22" s="325"/>
    </row>
    <row r="23" spans="1:423" s="145" customFormat="1" ht="12.6" customHeight="1" x14ac:dyDescent="0.15">
      <c r="A23" s="94" t="s">
        <v>101</v>
      </c>
      <c r="B23" s="23">
        <f>C14</f>
        <v>0</v>
      </c>
      <c r="C23" s="23">
        <f>E14</f>
        <v>0</v>
      </c>
      <c r="D23" s="23">
        <f>G14</f>
        <v>0</v>
      </c>
      <c r="E23" s="23">
        <f>I14</f>
        <v>0</v>
      </c>
      <c r="F23" s="23">
        <f>K14</f>
        <v>0</v>
      </c>
      <c r="G23" s="23">
        <f>M14</f>
        <v>0</v>
      </c>
      <c r="H23" s="23">
        <f>O14</f>
        <v>0</v>
      </c>
      <c r="I23" s="23">
        <f t="shared" si="19"/>
        <v>0</v>
      </c>
      <c r="J23" s="23">
        <f t="shared" si="20"/>
        <v>0</v>
      </c>
      <c r="K23" s="23">
        <f>U14</f>
        <v>0</v>
      </c>
      <c r="L23" s="23">
        <f>W14</f>
        <v>0</v>
      </c>
      <c r="M23" s="23">
        <f>Y14</f>
        <v>0</v>
      </c>
      <c r="N23" s="23">
        <f>AA14</f>
        <v>0</v>
      </c>
      <c r="O23" s="23">
        <f>AC14</f>
        <v>0</v>
      </c>
      <c r="P23" s="23">
        <f>AE14</f>
        <v>0</v>
      </c>
      <c r="Q23" s="23">
        <f>AG14</f>
        <v>0</v>
      </c>
      <c r="R23" s="23">
        <f>AI14</f>
        <v>0</v>
      </c>
      <c r="S23" s="23">
        <f>AK14</f>
        <v>0</v>
      </c>
      <c r="T23" s="23">
        <f>AM14</f>
        <v>0</v>
      </c>
      <c r="U23" s="23">
        <f>AO14</f>
        <v>0</v>
      </c>
      <c r="V23" s="325"/>
      <c r="W23" s="325"/>
      <c r="X23" s="325"/>
      <c r="Y23" s="325"/>
      <c r="Z23" s="325"/>
      <c r="AA23" s="325"/>
      <c r="AB23" s="325"/>
      <c r="AC23" s="325"/>
      <c r="AD23" s="325"/>
      <c r="AE23" s="325"/>
    </row>
    <row r="24" spans="1:423" s="145" customFormat="1" ht="12.6" customHeight="1" x14ac:dyDescent="0.15">
      <c r="A24" s="94" t="s">
        <v>235</v>
      </c>
      <c r="B24" s="23">
        <f>C15</f>
        <v>0</v>
      </c>
      <c r="C24" s="23">
        <f>E15</f>
        <v>0</v>
      </c>
      <c r="D24" s="23">
        <f>G15</f>
        <v>0</v>
      </c>
      <c r="E24" s="23">
        <f>I15</f>
        <v>0</v>
      </c>
      <c r="F24" s="23">
        <f>K15</f>
        <v>0</v>
      </c>
      <c r="G24" s="23">
        <f>M15</f>
        <v>0</v>
      </c>
      <c r="H24" s="23">
        <f>O15</f>
        <v>0</v>
      </c>
      <c r="I24" s="23">
        <f t="shared" si="19"/>
        <v>0</v>
      </c>
      <c r="J24" s="23">
        <f t="shared" si="20"/>
        <v>0</v>
      </c>
      <c r="K24" s="23">
        <f>U15</f>
        <v>0</v>
      </c>
      <c r="L24" s="23">
        <f>W15</f>
        <v>0</v>
      </c>
      <c r="M24" s="23">
        <f>Y15</f>
        <v>0</v>
      </c>
      <c r="N24" s="23">
        <f>AA15</f>
        <v>0</v>
      </c>
      <c r="O24" s="23">
        <f>AC15</f>
        <v>0</v>
      </c>
      <c r="P24" s="23">
        <f>AE15</f>
        <v>0</v>
      </c>
      <c r="Q24" s="23">
        <f>AG15</f>
        <v>0</v>
      </c>
      <c r="R24" s="23">
        <f>AI15</f>
        <v>0</v>
      </c>
      <c r="S24" s="23">
        <f>AK15</f>
        <v>0</v>
      </c>
      <c r="T24" s="23">
        <f>AM15</f>
        <v>0</v>
      </c>
      <c r="U24" s="23">
        <f>AO15</f>
        <v>0</v>
      </c>
      <c r="V24" s="325"/>
      <c r="W24" s="325"/>
      <c r="X24" s="325"/>
      <c r="Y24" s="325"/>
      <c r="Z24" s="325"/>
      <c r="AA24" s="325"/>
      <c r="AB24" s="325"/>
      <c r="AC24" s="325"/>
      <c r="AD24" s="325"/>
      <c r="AE24" s="325"/>
    </row>
    <row r="25" spans="1:423" s="149" customFormat="1" ht="22.15" customHeight="1" x14ac:dyDescent="0.15">
      <c r="A25" s="12" t="s">
        <v>262</v>
      </c>
      <c r="B25" s="12">
        <f>SUM(B20:B24)</f>
        <v>0</v>
      </c>
      <c r="C25" s="12">
        <f>SUM(C20:C24)</f>
        <v>0</v>
      </c>
      <c r="D25" s="12">
        <f t="shared" ref="D25:U25" si="21">SUM(D20:D24)</f>
        <v>0</v>
      </c>
      <c r="E25" s="12">
        <f t="shared" si="21"/>
        <v>0</v>
      </c>
      <c r="F25" s="12">
        <f t="shared" si="21"/>
        <v>0</v>
      </c>
      <c r="G25" s="12">
        <f t="shared" si="21"/>
        <v>0</v>
      </c>
      <c r="H25" s="12">
        <f t="shared" si="21"/>
        <v>0</v>
      </c>
      <c r="I25" s="12">
        <f>SUM(I20:I24)</f>
        <v>0</v>
      </c>
      <c r="J25" s="12">
        <f t="shared" si="21"/>
        <v>0</v>
      </c>
      <c r="K25" s="12">
        <f t="shared" si="21"/>
        <v>0</v>
      </c>
      <c r="L25" s="12">
        <f t="shared" si="21"/>
        <v>0</v>
      </c>
      <c r="M25" s="12">
        <f t="shared" si="21"/>
        <v>0</v>
      </c>
      <c r="N25" s="12">
        <f t="shared" si="21"/>
        <v>0</v>
      </c>
      <c r="O25" s="12">
        <f t="shared" si="21"/>
        <v>0</v>
      </c>
      <c r="P25" s="12">
        <f t="shared" si="21"/>
        <v>0</v>
      </c>
      <c r="Q25" s="12">
        <f t="shared" si="21"/>
        <v>0</v>
      </c>
      <c r="R25" s="12">
        <f t="shared" si="21"/>
        <v>0</v>
      </c>
      <c r="S25" s="12">
        <f t="shared" si="21"/>
        <v>0</v>
      </c>
      <c r="T25" s="12">
        <f t="shared" si="21"/>
        <v>0</v>
      </c>
      <c r="U25" s="12">
        <f t="shared" si="21"/>
        <v>0</v>
      </c>
      <c r="V25" s="150"/>
      <c r="W25" s="150"/>
      <c r="X25" s="150"/>
      <c r="Y25" s="150"/>
      <c r="Z25" s="150"/>
      <c r="AA25" s="150"/>
      <c r="AB25" s="150"/>
      <c r="AC25" s="150"/>
      <c r="AD25" s="150"/>
      <c r="AE25" s="150"/>
      <c r="AF25" s="172"/>
      <c r="AG25" s="172"/>
      <c r="AH25" s="172"/>
      <c r="AI25" s="172"/>
      <c r="AJ25" s="172"/>
      <c r="AK25" s="172"/>
      <c r="AL25" s="172"/>
      <c r="AM25" s="172"/>
      <c r="AN25" s="172"/>
      <c r="AO25" s="172"/>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c r="IU25" s="145"/>
      <c r="IV25" s="145"/>
      <c r="IW25" s="145"/>
      <c r="IX25" s="145"/>
      <c r="IY25" s="145"/>
      <c r="IZ25" s="145"/>
      <c r="JA25" s="145"/>
      <c r="JB25" s="145"/>
      <c r="JC25" s="145"/>
      <c r="JD25" s="145"/>
      <c r="JE25" s="145"/>
      <c r="JF25" s="145"/>
      <c r="JG25" s="145"/>
      <c r="JH25" s="145"/>
      <c r="JI25" s="145"/>
      <c r="JJ25" s="145"/>
      <c r="JK25" s="145"/>
      <c r="JL25" s="145"/>
      <c r="JM25" s="145"/>
      <c r="JN25" s="145"/>
      <c r="JO25" s="145"/>
      <c r="JP25" s="145"/>
      <c r="JQ25" s="145"/>
      <c r="JR25" s="145"/>
      <c r="JS25" s="145"/>
      <c r="JT25" s="145"/>
      <c r="JU25" s="145"/>
      <c r="JV25" s="145"/>
      <c r="JW25" s="145"/>
      <c r="JX25" s="145"/>
      <c r="JY25" s="145"/>
      <c r="JZ25" s="145"/>
      <c r="KA25" s="145"/>
      <c r="KB25" s="145"/>
      <c r="KC25" s="145"/>
      <c r="KD25" s="145"/>
      <c r="KE25" s="145"/>
      <c r="KF25" s="145"/>
      <c r="KG25" s="145"/>
      <c r="KH25" s="145"/>
      <c r="KI25" s="145"/>
      <c r="KJ25" s="145"/>
      <c r="KK25" s="145"/>
      <c r="KL25" s="145"/>
      <c r="KM25" s="145"/>
      <c r="KN25" s="145"/>
      <c r="KO25" s="145"/>
      <c r="KP25" s="145"/>
      <c r="KQ25" s="145"/>
      <c r="KR25" s="145"/>
      <c r="KS25" s="145"/>
      <c r="KT25" s="145"/>
      <c r="KU25" s="145"/>
      <c r="KV25" s="145"/>
      <c r="KW25" s="145"/>
      <c r="KX25" s="145"/>
      <c r="KY25" s="145"/>
      <c r="KZ25" s="145"/>
      <c r="LA25" s="145"/>
      <c r="LB25" s="145"/>
      <c r="LC25" s="145"/>
      <c r="LD25" s="145"/>
      <c r="LE25" s="145"/>
      <c r="LF25" s="145"/>
      <c r="LG25" s="145"/>
      <c r="LH25" s="145"/>
      <c r="LI25" s="145"/>
      <c r="LJ25" s="145"/>
      <c r="LK25" s="145"/>
      <c r="LL25" s="145"/>
      <c r="LM25" s="145"/>
      <c r="LN25" s="145"/>
      <c r="LO25" s="145"/>
      <c r="LP25" s="145"/>
      <c r="LQ25" s="145"/>
      <c r="LR25" s="145"/>
      <c r="LS25" s="145"/>
      <c r="LT25" s="145"/>
      <c r="LU25" s="145"/>
      <c r="LV25" s="145"/>
      <c r="LW25" s="145"/>
      <c r="LX25" s="145"/>
      <c r="LY25" s="145"/>
      <c r="LZ25" s="145"/>
      <c r="MA25" s="145"/>
      <c r="MB25" s="145"/>
      <c r="MC25" s="145"/>
      <c r="MD25" s="145"/>
      <c r="ME25" s="145"/>
      <c r="MF25" s="145"/>
      <c r="MG25" s="145"/>
      <c r="MH25" s="145"/>
      <c r="MI25" s="145"/>
      <c r="MJ25" s="145"/>
      <c r="MK25" s="145"/>
      <c r="ML25" s="145"/>
      <c r="MM25" s="145"/>
      <c r="MN25" s="145"/>
      <c r="MO25" s="145"/>
      <c r="MP25" s="145"/>
      <c r="MQ25" s="145"/>
      <c r="MR25" s="145"/>
      <c r="MS25" s="145"/>
      <c r="MT25" s="145"/>
      <c r="MU25" s="145"/>
      <c r="MV25" s="145"/>
      <c r="MW25" s="145"/>
      <c r="MX25" s="145"/>
      <c r="MY25" s="145"/>
      <c r="MZ25" s="145"/>
      <c r="NA25" s="145"/>
      <c r="NB25" s="145"/>
      <c r="NC25" s="145"/>
      <c r="ND25" s="145"/>
      <c r="NE25" s="145"/>
      <c r="NF25" s="145"/>
      <c r="NG25" s="145"/>
      <c r="NH25" s="145"/>
      <c r="NI25" s="145"/>
      <c r="NJ25" s="145"/>
      <c r="NK25" s="145"/>
      <c r="NL25" s="145"/>
      <c r="NM25" s="145"/>
      <c r="NN25" s="145"/>
      <c r="NO25" s="145"/>
      <c r="NP25" s="145"/>
      <c r="NQ25" s="145"/>
      <c r="NR25" s="145"/>
      <c r="NS25" s="145"/>
      <c r="NT25" s="145"/>
      <c r="NU25" s="145"/>
      <c r="NV25" s="145"/>
      <c r="NW25" s="145"/>
      <c r="NX25" s="145"/>
      <c r="NY25" s="145"/>
      <c r="NZ25" s="145"/>
      <c r="OA25" s="145"/>
      <c r="OB25" s="145"/>
      <c r="OC25" s="145"/>
      <c r="OD25" s="145"/>
      <c r="OE25" s="145"/>
      <c r="OF25" s="145"/>
      <c r="OG25" s="145"/>
      <c r="OH25" s="145"/>
      <c r="OI25" s="145"/>
      <c r="OJ25" s="145"/>
      <c r="OK25" s="145"/>
      <c r="OL25" s="145"/>
      <c r="OM25" s="145"/>
      <c r="ON25" s="145"/>
      <c r="OO25" s="145"/>
      <c r="OP25" s="145"/>
      <c r="OQ25" s="145"/>
      <c r="OR25" s="145"/>
      <c r="OS25" s="145"/>
      <c r="OT25" s="145"/>
      <c r="OU25" s="145"/>
      <c r="OV25" s="145"/>
      <c r="OW25" s="145"/>
      <c r="OX25" s="145"/>
      <c r="OY25" s="145"/>
      <c r="OZ25" s="145"/>
      <c r="PA25" s="145"/>
      <c r="PB25" s="145"/>
      <c r="PC25" s="145"/>
      <c r="PD25" s="145"/>
      <c r="PE25" s="145"/>
      <c r="PF25" s="145"/>
      <c r="PG25" s="145"/>
    </row>
    <row r="26" spans="1:423" s="152" customFormat="1" ht="12.6" customHeight="1" x14ac:dyDescent="0.15">
      <c r="A26" s="151" t="s">
        <v>95</v>
      </c>
      <c r="B26" s="165">
        <v>0</v>
      </c>
      <c r="C26" s="165">
        <v>0</v>
      </c>
      <c r="D26" s="165"/>
      <c r="E26" s="165"/>
      <c r="F26" s="165"/>
      <c r="G26" s="165"/>
      <c r="H26" s="165"/>
      <c r="I26" s="165"/>
      <c r="J26" s="165"/>
      <c r="K26" s="165"/>
      <c r="L26" s="165"/>
      <c r="M26" s="165"/>
      <c r="N26" s="165"/>
      <c r="O26" s="165"/>
      <c r="P26" s="165"/>
      <c r="Q26" s="165"/>
      <c r="R26" s="165"/>
      <c r="S26" s="165"/>
      <c r="T26" s="165"/>
      <c r="U26" s="165"/>
      <c r="V26" s="328"/>
      <c r="W26" s="328"/>
      <c r="X26" s="328"/>
      <c r="Y26" s="328"/>
      <c r="Z26" s="328"/>
      <c r="AA26" s="328"/>
      <c r="AB26" s="328"/>
      <c r="AC26" s="328"/>
      <c r="AD26" s="328"/>
      <c r="AE26" s="328"/>
    </row>
    <row r="27" spans="1:423" s="152" customFormat="1" ht="12.6" customHeight="1" x14ac:dyDescent="0.15">
      <c r="A27" s="151" t="s">
        <v>186</v>
      </c>
      <c r="B27" s="165">
        <v>0</v>
      </c>
      <c r="C27" s="165">
        <v>0</v>
      </c>
      <c r="D27" s="165"/>
      <c r="E27" s="165"/>
      <c r="F27" s="165"/>
      <c r="G27" s="165"/>
      <c r="H27" s="165"/>
      <c r="I27" s="165"/>
      <c r="J27" s="165"/>
      <c r="K27" s="165"/>
      <c r="L27" s="165"/>
      <c r="M27" s="165"/>
      <c r="N27" s="165"/>
      <c r="O27" s="165"/>
      <c r="P27" s="165"/>
      <c r="Q27" s="165"/>
      <c r="R27" s="165"/>
      <c r="S27" s="165"/>
      <c r="T27" s="165"/>
      <c r="U27" s="165"/>
      <c r="V27" s="328"/>
      <c r="W27" s="328"/>
      <c r="X27" s="328"/>
      <c r="Y27" s="328"/>
      <c r="Z27" s="328"/>
      <c r="AA27" s="328"/>
      <c r="AB27" s="328"/>
      <c r="AC27" s="328"/>
      <c r="AD27" s="328"/>
      <c r="AE27" s="328"/>
    </row>
    <row r="28" spans="1:423" s="152" customFormat="1" ht="12.6" customHeight="1" x14ac:dyDescent="0.15">
      <c r="A28" s="151" t="s">
        <v>82</v>
      </c>
      <c r="B28" s="165">
        <v>0</v>
      </c>
      <c r="C28" s="165">
        <v>0</v>
      </c>
      <c r="D28" s="165"/>
      <c r="E28" s="165"/>
      <c r="F28" s="165"/>
      <c r="G28" s="165"/>
      <c r="H28" s="165"/>
      <c r="I28" s="165"/>
      <c r="J28" s="165"/>
      <c r="K28" s="165"/>
      <c r="L28" s="165"/>
      <c r="M28" s="165"/>
      <c r="N28" s="165"/>
      <c r="O28" s="165"/>
      <c r="P28" s="165"/>
      <c r="Q28" s="165"/>
      <c r="R28" s="165"/>
      <c r="S28" s="165"/>
      <c r="T28" s="165"/>
      <c r="U28" s="165"/>
      <c r="V28" s="328"/>
      <c r="W28" s="328"/>
      <c r="X28" s="328"/>
      <c r="Y28" s="328"/>
      <c r="Z28" s="328"/>
      <c r="AA28" s="328"/>
      <c r="AB28" s="328"/>
      <c r="AC28" s="328"/>
      <c r="AD28" s="328"/>
      <c r="AE28" s="328"/>
    </row>
    <row r="29" spans="1:423" s="152" customFormat="1" ht="12.6" customHeight="1" x14ac:dyDescent="0.15">
      <c r="A29" s="151" t="s">
        <v>27</v>
      </c>
      <c r="B29" s="165">
        <v>0</v>
      </c>
      <c r="C29" s="165">
        <v>0</v>
      </c>
      <c r="D29" s="165"/>
      <c r="E29" s="165"/>
      <c r="F29" s="165"/>
      <c r="G29" s="165"/>
      <c r="H29" s="165"/>
      <c r="I29" s="165"/>
      <c r="J29" s="165"/>
      <c r="K29" s="165"/>
      <c r="L29" s="165"/>
      <c r="M29" s="165"/>
      <c r="N29" s="165"/>
      <c r="O29" s="165"/>
      <c r="P29" s="165"/>
      <c r="Q29" s="165"/>
      <c r="R29" s="165"/>
      <c r="S29" s="165"/>
      <c r="T29" s="165"/>
      <c r="U29" s="165"/>
      <c r="V29" s="328"/>
      <c r="W29" s="328"/>
      <c r="X29" s="328"/>
      <c r="Y29" s="328"/>
      <c r="Z29" s="328"/>
      <c r="AA29" s="328"/>
      <c r="AB29" s="328"/>
      <c r="AC29" s="328"/>
      <c r="AD29" s="328"/>
      <c r="AE29" s="328"/>
    </row>
    <row r="30" spans="1:423" s="152" customFormat="1" ht="12.6" customHeight="1" x14ac:dyDescent="0.15">
      <c r="A30" s="151" t="s">
        <v>26</v>
      </c>
      <c r="B30" s="165">
        <v>0</v>
      </c>
      <c r="C30" s="165">
        <v>0</v>
      </c>
      <c r="D30" s="165"/>
      <c r="E30" s="165"/>
      <c r="F30" s="165"/>
      <c r="G30" s="165"/>
      <c r="H30" s="165"/>
      <c r="I30" s="165"/>
      <c r="J30" s="165"/>
      <c r="K30" s="165"/>
      <c r="L30" s="165"/>
      <c r="M30" s="165"/>
      <c r="N30" s="165"/>
      <c r="O30" s="165"/>
      <c r="P30" s="165"/>
      <c r="Q30" s="165"/>
      <c r="R30" s="165"/>
      <c r="S30" s="165"/>
      <c r="T30" s="165"/>
      <c r="U30" s="165"/>
      <c r="V30" s="328"/>
      <c r="W30" s="328"/>
      <c r="X30" s="328"/>
      <c r="Y30" s="328"/>
      <c r="Z30" s="328"/>
      <c r="AA30" s="328"/>
      <c r="AB30" s="328"/>
      <c r="AC30" s="328"/>
      <c r="AD30" s="328"/>
      <c r="AE30" s="328"/>
    </row>
    <row r="31" spans="1:423" s="152" customFormat="1" ht="12.6" customHeight="1" x14ac:dyDescent="0.15">
      <c r="A31" s="151" t="s">
        <v>174</v>
      </c>
      <c r="B31" s="165">
        <v>0</v>
      </c>
      <c r="C31" s="165">
        <v>0</v>
      </c>
      <c r="D31" s="165"/>
      <c r="E31" s="165"/>
      <c r="F31" s="165"/>
      <c r="G31" s="165"/>
      <c r="H31" s="165"/>
      <c r="I31" s="165"/>
      <c r="J31" s="165"/>
      <c r="K31" s="165"/>
      <c r="L31" s="165"/>
      <c r="M31" s="165"/>
      <c r="N31" s="165"/>
      <c r="O31" s="165"/>
      <c r="P31" s="165"/>
      <c r="Q31" s="165"/>
      <c r="R31" s="165"/>
      <c r="S31" s="165"/>
      <c r="T31" s="165"/>
      <c r="U31" s="165"/>
      <c r="V31" s="328"/>
      <c r="W31" s="328"/>
      <c r="X31" s="328"/>
      <c r="Y31" s="328"/>
      <c r="Z31" s="328"/>
      <c r="AA31" s="328"/>
      <c r="AB31" s="328"/>
      <c r="AC31" s="328"/>
      <c r="AD31" s="328"/>
      <c r="AE31" s="328"/>
    </row>
    <row r="32" spans="1:423" s="152" customFormat="1" ht="12.6" customHeight="1" x14ac:dyDescent="0.15">
      <c r="A32" s="151" t="s">
        <v>124</v>
      </c>
      <c r="B32" s="165">
        <v>0</v>
      </c>
      <c r="C32" s="165">
        <v>0</v>
      </c>
      <c r="D32" s="165"/>
      <c r="E32" s="165"/>
      <c r="F32" s="165"/>
      <c r="G32" s="165"/>
      <c r="H32" s="165"/>
      <c r="I32" s="165"/>
      <c r="J32" s="165"/>
      <c r="K32" s="165"/>
      <c r="L32" s="165"/>
      <c r="M32" s="165"/>
      <c r="N32" s="165"/>
      <c r="O32" s="165"/>
      <c r="P32" s="165"/>
      <c r="Q32" s="165"/>
      <c r="R32" s="165"/>
      <c r="S32" s="165"/>
      <c r="T32" s="165"/>
      <c r="U32" s="165"/>
      <c r="V32" s="328"/>
      <c r="W32" s="328"/>
      <c r="X32" s="328"/>
      <c r="Y32" s="328"/>
      <c r="Z32" s="328"/>
      <c r="AA32" s="328"/>
      <c r="AB32" s="328"/>
      <c r="AC32" s="328"/>
      <c r="AD32" s="328"/>
      <c r="AE32" s="328"/>
    </row>
    <row r="33" spans="1:423" s="152" customFormat="1" ht="12.6" customHeight="1" x14ac:dyDescent="0.15">
      <c r="A33" s="151" t="s">
        <v>96</v>
      </c>
      <c r="B33" s="22">
        <f>('Ulazni parametri projekta'!C18-('Ulazni parametri projekta'!C13*'Ulazni parametri projekta'!$D80/100+'Ulazni parametri projekta'!C14*'Ulazni parametri projekta'!$D81/100+'Ulazni parametri projekta'!C15*'Ulazni parametri projekta'!$D82/100+'Ulazni parametri projekta'!C16*'Ulazni parametri projekta'!$D83/100+'Ulazni parametri projekta'!C17*'Ulazni parametri projekta'!$D84/100))*jedinična_cijena__kn_t</f>
        <v>0</v>
      </c>
      <c r="C33" s="22">
        <f>('Ulazni parametri projekta'!D18-('Ulazni parametri projekta'!D13*'Ulazni parametri projekta'!$D80/100+'Ulazni parametri projekta'!D14*'Ulazni parametri projekta'!$D81/100+'Ulazni parametri projekta'!D15*'Ulazni parametri projekta'!$D82/100+'Ulazni parametri projekta'!D16*'Ulazni parametri projekta'!$D83/100+'Ulazni parametri projekta'!D17*'Ulazni parametri projekta'!$D84/100))*jedinična_cijena__kn_t</f>
        <v>0</v>
      </c>
      <c r="D33" s="22">
        <f>('Ulazni parametri projekta'!E18-('Ulazni parametri projekta'!E13*'Ulazni parametri projekta'!$D80/100+'Ulazni parametri projekta'!E14*'Ulazni parametri projekta'!$D81/100+'Ulazni parametri projekta'!E15*'Ulazni parametri projekta'!$D82/100+'Ulazni parametri projekta'!E16*'Ulazni parametri projekta'!$D83/100+'Ulazni parametri projekta'!E17*'Ulazni parametri projekta'!$D84/100))*jedinična_cijena__kn_t</f>
        <v>0</v>
      </c>
      <c r="E33" s="22">
        <f>('Ulazni parametri projekta'!F18-('Ulazni parametri projekta'!F13*'Ulazni parametri projekta'!$D80/100+'Ulazni parametri projekta'!F14*'Ulazni parametri projekta'!$D81/100+'Ulazni parametri projekta'!F15*'Ulazni parametri projekta'!$D82/100+'Ulazni parametri projekta'!F16*'Ulazni parametri projekta'!$D83/100+'Ulazni parametri projekta'!F17*'Ulazni parametri projekta'!$D84/100))*jedinična_cijena__kn_t</f>
        <v>0</v>
      </c>
      <c r="F33" s="22">
        <f>('Ulazni parametri projekta'!G18-('Ulazni parametri projekta'!G13*'Ulazni parametri projekta'!$D80/100+'Ulazni parametri projekta'!G14*'Ulazni parametri projekta'!$D81/100+'Ulazni parametri projekta'!G15*'Ulazni parametri projekta'!$D82/100+'Ulazni parametri projekta'!G16*'Ulazni parametri projekta'!$D83/100+'Ulazni parametri projekta'!G17*'Ulazni parametri projekta'!$D84/100))*jedinična_cijena__kn_t</f>
        <v>0</v>
      </c>
      <c r="G33" s="22">
        <f>('Ulazni parametri projekta'!H18-('Ulazni parametri projekta'!H13*'Ulazni parametri projekta'!$D80/100+'Ulazni parametri projekta'!H14*'Ulazni parametri projekta'!$D81/100+'Ulazni parametri projekta'!H15*'Ulazni parametri projekta'!$D82/100+'Ulazni parametri projekta'!H16*'Ulazni parametri projekta'!$D83/100+'Ulazni parametri projekta'!H17*'Ulazni parametri projekta'!$D84/100))*jedinična_cijena__kn_t</f>
        <v>0</v>
      </c>
      <c r="H33" s="22">
        <f>('Ulazni parametri projekta'!I18-('Ulazni parametri projekta'!I13*'Ulazni parametri projekta'!$D80/100+'Ulazni parametri projekta'!I14*'Ulazni parametri projekta'!$D81/100+'Ulazni parametri projekta'!I15*'Ulazni parametri projekta'!$D82/100+'Ulazni parametri projekta'!I16*'Ulazni parametri projekta'!$D83/100+'Ulazni parametri projekta'!I17*'Ulazni parametri projekta'!$D84/100))*jedinična_cijena__kn_t</f>
        <v>0</v>
      </c>
      <c r="I33" s="22">
        <f>('Ulazni parametri projekta'!J18-('Ulazni parametri projekta'!J13*'Ulazni parametri projekta'!$D80/100+'Ulazni parametri projekta'!J14*'Ulazni parametri projekta'!$D81/100+'Ulazni parametri projekta'!J15*'Ulazni parametri projekta'!$D82/100+'Ulazni parametri projekta'!J16*'Ulazni parametri projekta'!$D83/100+'Ulazni parametri projekta'!J17*'Ulazni parametri projekta'!$D84/100))*jedinična_cijena__kn_t</f>
        <v>0</v>
      </c>
      <c r="J33" s="22">
        <f>('Ulazni parametri projekta'!K18-('Ulazni parametri projekta'!K13*'Ulazni parametri projekta'!$D80/100+'Ulazni parametri projekta'!K14*'Ulazni parametri projekta'!$D81/100+'Ulazni parametri projekta'!K15*'Ulazni parametri projekta'!$D82/100+'Ulazni parametri projekta'!K16*'Ulazni parametri projekta'!$D83/100+'Ulazni parametri projekta'!K17*'Ulazni parametri projekta'!$D84/100))*jedinična_cijena__kn_t</f>
        <v>0</v>
      </c>
      <c r="K33" s="22">
        <f>('Ulazni parametri projekta'!L18-('Ulazni parametri projekta'!L13*'Ulazni parametri projekta'!$D80/100+'Ulazni parametri projekta'!L14*'Ulazni parametri projekta'!$D81/100+'Ulazni parametri projekta'!L15*'Ulazni parametri projekta'!$D82/100+'Ulazni parametri projekta'!L16*'Ulazni parametri projekta'!$D83/100+'Ulazni parametri projekta'!L17*'Ulazni parametri projekta'!$D84/100))*jedinična_cijena__kn_t</f>
        <v>0</v>
      </c>
      <c r="L33" s="22">
        <f>('Ulazni parametri projekta'!M18-('Ulazni parametri projekta'!M13*'Ulazni parametri projekta'!$D80/100+'Ulazni parametri projekta'!M14*'Ulazni parametri projekta'!$D81/100+'Ulazni parametri projekta'!M15*'Ulazni parametri projekta'!$D82/100+'Ulazni parametri projekta'!M16*'Ulazni parametri projekta'!$D83/100+'Ulazni parametri projekta'!M17*'Ulazni parametri projekta'!$D84/100))*jedinična_cijena__kn_t</f>
        <v>0</v>
      </c>
      <c r="M33" s="22">
        <f>('Ulazni parametri projekta'!N18-('Ulazni parametri projekta'!N13*'Ulazni parametri projekta'!$D80/100+'Ulazni parametri projekta'!N14*'Ulazni parametri projekta'!$D81/100+'Ulazni parametri projekta'!N15*'Ulazni parametri projekta'!$D82/100+'Ulazni parametri projekta'!N16*'Ulazni parametri projekta'!$D83/100+'Ulazni parametri projekta'!N17*'Ulazni parametri projekta'!$D84/100))*jedinična_cijena__kn_t</f>
        <v>0</v>
      </c>
      <c r="N33" s="22">
        <f>('Ulazni parametri projekta'!O18-('Ulazni parametri projekta'!O13*'Ulazni parametri projekta'!$D80/100+'Ulazni parametri projekta'!O14*'Ulazni parametri projekta'!$D81/100+'Ulazni parametri projekta'!O15*'Ulazni parametri projekta'!$D82/100+'Ulazni parametri projekta'!O16*'Ulazni parametri projekta'!$D83/100+'Ulazni parametri projekta'!O17*'Ulazni parametri projekta'!$D84/100))*jedinična_cijena__kn_t</f>
        <v>0</v>
      </c>
      <c r="O33" s="22">
        <f>('Ulazni parametri projekta'!P18-('Ulazni parametri projekta'!P13*'Ulazni parametri projekta'!$D80/100+'Ulazni parametri projekta'!P14*'Ulazni parametri projekta'!$D81/100+'Ulazni parametri projekta'!P15*'Ulazni parametri projekta'!$D82/100+'Ulazni parametri projekta'!P16*'Ulazni parametri projekta'!$D83/100+'Ulazni parametri projekta'!P17*'Ulazni parametri projekta'!$D84/100))*jedinična_cijena__kn_t</f>
        <v>0</v>
      </c>
      <c r="P33" s="22">
        <f>('Ulazni parametri projekta'!Q18-('Ulazni parametri projekta'!Q13*'Ulazni parametri projekta'!$D80/100+'Ulazni parametri projekta'!Q14*'Ulazni parametri projekta'!$D81/100+'Ulazni parametri projekta'!Q15*'Ulazni parametri projekta'!$D82/100+'Ulazni parametri projekta'!Q16*'Ulazni parametri projekta'!$D83/100+'Ulazni parametri projekta'!Q17*'Ulazni parametri projekta'!$D84/100))*jedinična_cijena__kn_t</f>
        <v>0</v>
      </c>
      <c r="Q33" s="22">
        <f>('Ulazni parametri projekta'!R18-('Ulazni parametri projekta'!R13*'Ulazni parametri projekta'!$D80/100+'Ulazni parametri projekta'!R14*'Ulazni parametri projekta'!$D81/100+'Ulazni parametri projekta'!R15*'Ulazni parametri projekta'!$D82/100+'Ulazni parametri projekta'!R16*'Ulazni parametri projekta'!$D83/100+'Ulazni parametri projekta'!R17*'Ulazni parametri projekta'!$D84/100))*jedinična_cijena__kn_t</f>
        <v>0</v>
      </c>
      <c r="R33" s="22">
        <f>('Ulazni parametri projekta'!S18-('Ulazni parametri projekta'!S13*'Ulazni parametri projekta'!$D80/100+'Ulazni parametri projekta'!S14*'Ulazni parametri projekta'!$D81/100+'Ulazni parametri projekta'!S15*'Ulazni parametri projekta'!$D82/100+'Ulazni parametri projekta'!S16*'Ulazni parametri projekta'!$D83/100+'Ulazni parametri projekta'!S17*'Ulazni parametri projekta'!$D84/100))*jedinična_cijena__kn_t</f>
        <v>0</v>
      </c>
      <c r="S33" s="22">
        <f>('Ulazni parametri projekta'!T18-('Ulazni parametri projekta'!T13*'Ulazni parametri projekta'!$D80/100+'Ulazni parametri projekta'!T14*'Ulazni parametri projekta'!$D81/100+'Ulazni parametri projekta'!T15*'Ulazni parametri projekta'!$D82/100+'Ulazni parametri projekta'!T16*'Ulazni parametri projekta'!$D83/100+'Ulazni parametri projekta'!T17*'Ulazni parametri projekta'!$D84/100))*jedinična_cijena__kn_t</f>
        <v>0</v>
      </c>
      <c r="T33" s="22">
        <f>('Ulazni parametri projekta'!U18-('Ulazni parametri projekta'!U13*'Ulazni parametri projekta'!$D80/100+'Ulazni parametri projekta'!U14*'Ulazni parametri projekta'!$D81/100+'Ulazni parametri projekta'!U15*'Ulazni parametri projekta'!$D82/100+'Ulazni parametri projekta'!U16*'Ulazni parametri projekta'!$D83/100+'Ulazni parametri projekta'!U17*'Ulazni parametri projekta'!$D84/100))*jedinična_cijena__kn_t</f>
        <v>0</v>
      </c>
      <c r="U33" s="22">
        <f>('Ulazni parametri projekta'!V18-('Ulazni parametri projekta'!V13*'Ulazni parametri projekta'!$D80/100+'Ulazni parametri projekta'!V14*'Ulazni parametri projekta'!$D81/100+'Ulazni parametri projekta'!V15*'Ulazni parametri projekta'!$D82/100+'Ulazni parametri projekta'!V16*'Ulazni parametri projekta'!$D83/100+'Ulazni parametri projekta'!V17*'Ulazni parametri projekta'!$D84/100))*jedinična_cijena__kn_t</f>
        <v>0</v>
      </c>
      <c r="V33" s="326"/>
      <c r="W33" s="326"/>
      <c r="X33" s="326"/>
      <c r="Y33" s="326"/>
      <c r="Z33" s="326"/>
      <c r="AA33" s="326"/>
      <c r="AB33" s="326"/>
      <c r="AC33" s="326"/>
      <c r="AD33" s="326"/>
      <c r="AE33" s="326"/>
    </row>
    <row r="34" spans="1:423" s="149" customFormat="1" ht="18.600000000000001" customHeight="1" x14ac:dyDescent="0.15">
      <c r="A34" s="12" t="s">
        <v>263</v>
      </c>
      <c r="B34" s="12">
        <f t="shared" ref="B34:U34" si="22">SUM(B26:B33)</f>
        <v>0</v>
      </c>
      <c r="C34" s="12">
        <f t="shared" si="22"/>
        <v>0</v>
      </c>
      <c r="D34" s="12">
        <f t="shared" si="22"/>
        <v>0</v>
      </c>
      <c r="E34" s="12">
        <f t="shared" si="22"/>
        <v>0</v>
      </c>
      <c r="F34" s="12">
        <f t="shared" si="22"/>
        <v>0</v>
      </c>
      <c r="G34" s="12">
        <f t="shared" si="22"/>
        <v>0</v>
      </c>
      <c r="H34" s="12">
        <f t="shared" si="22"/>
        <v>0</v>
      </c>
      <c r="I34" s="12">
        <f t="shared" si="22"/>
        <v>0</v>
      </c>
      <c r="J34" s="12">
        <f t="shared" si="22"/>
        <v>0</v>
      </c>
      <c r="K34" s="12">
        <f t="shared" si="22"/>
        <v>0</v>
      </c>
      <c r="L34" s="12">
        <f t="shared" si="22"/>
        <v>0</v>
      </c>
      <c r="M34" s="12">
        <f t="shared" si="22"/>
        <v>0</v>
      </c>
      <c r="N34" s="12">
        <f t="shared" si="22"/>
        <v>0</v>
      </c>
      <c r="O34" s="12">
        <f t="shared" si="22"/>
        <v>0</v>
      </c>
      <c r="P34" s="12">
        <f t="shared" si="22"/>
        <v>0</v>
      </c>
      <c r="Q34" s="12">
        <f t="shared" si="22"/>
        <v>0</v>
      </c>
      <c r="R34" s="12">
        <f t="shared" si="22"/>
        <v>0</v>
      </c>
      <c r="S34" s="12">
        <f t="shared" si="22"/>
        <v>0</v>
      </c>
      <c r="T34" s="12">
        <f t="shared" si="22"/>
        <v>0</v>
      </c>
      <c r="U34" s="12">
        <f t="shared" si="22"/>
        <v>0</v>
      </c>
      <c r="V34" s="150"/>
      <c r="W34" s="150"/>
      <c r="X34" s="150"/>
      <c r="Y34" s="150"/>
      <c r="Z34" s="150"/>
      <c r="AA34" s="150"/>
      <c r="AB34" s="150"/>
      <c r="AC34" s="150"/>
      <c r="AD34" s="150"/>
      <c r="AE34" s="150"/>
      <c r="AF34" s="172"/>
      <c r="AG34" s="172"/>
      <c r="AH34" s="172"/>
      <c r="AI34" s="172"/>
      <c r="AJ34" s="172"/>
      <c r="AK34" s="172"/>
      <c r="AL34" s="172"/>
      <c r="AM34" s="172"/>
      <c r="AN34" s="172"/>
      <c r="AO34" s="172"/>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c r="IV34" s="145"/>
      <c r="IW34" s="145"/>
      <c r="IX34" s="145"/>
      <c r="IY34" s="145"/>
      <c r="IZ34" s="145"/>
      <c r="JA34" s="145"/>
      <c r="JB34" s="145"/>
      <c r="JC34" s="145"/>
      <c r="JD34" s="145"/>
      <c r="JE34" s="145"/>
      <c r="JF34" s="145"/>
      <c r="JG34" s="145"/>
      <c r="JH34" s="145"/>
      <c r="JI34" s="145"/>
      <c r="JJ34" s="145"/>
      <c r="JK34" s="145"/>
      <c r="JL34" s="145"/>
      <c r="JM34" s="145"/>
      <c r="JN34" s="145"/>
      <c r="JO34" s="145"/>
      <c r="JP34" s="145"/>
      <c r="JQ34" s="145"/>
      <c r="JR34" s="145"/>
      <c r="JS34" s="145"/>
      <c r="JT34" s="145"/>
      <c r="JU34" s="145"/>
      <c r="JV34" s="145"/>
      <c r="JW34" s="145"/>
      <c r="JX34" s="145"/>
      <c r="JY34" s="145"/>
      <c r="JZ34" s="145"/>
      <c r="KA34" s="145"/>
      <c r="KB34" s="145"/>
      <c r="KC34" s="145"/>
      <c r="KD34" s="145"/>
      <c r="KE34" s="145"/>
      <c r="KF34" s="145"/>
      <c r="KG34" s="145"/>
      <c r="KH34" s="145"/>
      <c r="KI34" s="145"/>
      <c r="KJ34" s="145"/>
      <c r="KK34" s="145"/>
      <c r="KL34" s="145"/>
      <c r="KM34" s="145"/>
      <c r="KN34" s="145"/>
      <c r="KO34" s="145"/>
      <c r="KP34" s="145"/>
      <c r="KQ34" s="145"/>
      <c r="KR34" s="145"/>
      <c r="KS34" s="145"/>
      <c r="KT34" s="145"/>
      <c r="KU34" s="145"/>
      <c r="KV34" s="145"/>
      <c r="KW34" s="145"/>
      <c r="KX34" s="145"/>
      <c r="KY34" s="145"/>
      <c r="KZ34" s="145"/>
      <c r="LA34" s="145"/>
      <c r="LB34" s="145"/>
      <c r="LC34" s="145"/>
      <c r="LD34" s="145"/>
      <c r="LE34" s="145"/>
      <c r="LF34" s="145"/>
      <c r="LG34" s="145"/>
      <c r="LH34" s="145"/>
      <c r="LI34" s="145"/>
      <c r="LJ34" s="145"/>
      <c r="LK34" s="145"/>
      <c r="LL34" s="145"/>
      <c r="LM34" s="145"/>
      <c r="LN34" s="145"/>
      <c r="LO34" s="145"/>
      <c r="LP34" s="145"/>
      <c r="LQ34" s="145"/>
      <c r="LR34" s="145"/>
      <c r="LS34" s="145"/>
      <c r="LT34" s="145"/>
      <c r="LU34" s="145"/>
      <c r="LV34" s="145"/>
      <c r="LW34" s="145"/>
      <c r="LX34" s="145"/>
      <c r="LY34" s="145"/>
      <c r="LZ34" s="145"/>
      <c r="MA34" s="145"/>
      <c r="MB34" s="145"/>
      <c r="MC34" s="145"/>
      <c r="MD34" s="145"/>
      <c r="ME34" s="145"/>
      <c r="MF34" s="145"/>
      <c r="MG34" s="145"/>
      <c r="MH34" s="145"/>
      <c r="MI34" s="145"/>
      <c r="MJ34" s="145"/>
      <c r="MK34" s="145"/>
      <c r="ML34" s="145"/>
      <c r="MM34" s="145"/>
      <c r="MN34" s="145"/>
      <c r="MO34" s="145"/>
      <c r="MP34" s="145"/>
      <c r="MQ34" s="145"/>
      <c r="MR34" s="145"/>
      <c r="MS34" s="145"/>
      <c r="MT34" s="145"/>
      <c r="MU34" s="145"/>
      <c r="MV34" s="145"/>
      <c r="MW34" s="145"/>
      <c r="MX34" s="145"/>
      <c r="MY34" s="145"/>
      <c r="MZ34" s="145"/>
      <c r="NA34" s="145"/>
      <c r="NB34" s="145"/>
      <c r="NC34" s="145"/>
      <c r="ND34" s="145"/>
      <c r="NE34" s="145"/>
      <c r="NF34" s="145"/>
      <c r="NG34" s="145"/>
      <c r="NH34" s="145"/>
      <c r="NI34" s="145"/>
      <c r="NJ34" s="145"/>
      <c r="NK34" s="145"/>
      <c r="NL34" s="145"/>
      <c r="NM34" s="145"/>
      <c r="NN34" s="145"/>
      <c r="NO34" s="145"/>
      <c r="NP34" s="145"/>
      <c r="NQ34" s="145"/>
      <c r="NR34" s="145"/>
      <c r="NS34" s="145"/>
      <c r="NT34" s="145"/>
      <c r="NU34" s="145"/>
      <c r="NV34" s="145"/>
      <c r="NW34" s="145"/>
      <c r="NX34" s="145"/>
      <c r="NY34" s="145"/>
      <c r="NZ34" s="145"/>
      <c r="OA34" s="145"/>
      <c r="OB34" s="145"/>
      <c r="OC34" s="145"/>
      <c r="OD34" s="145"/>
      <c r="OE34" s="145"/>
      <c r="OF34" s="145"/>
      <c r="OG34" s="145"/>
      <c r="OH34" s="145"/>
      <c r="OI34" s="145"/>
      <c r="OJ34" s="145"/>
      <c r="OK34" s="145"/>
      <c r="OL34" s="145"/>
      <c r="OM34" s="145"/>
      <c r="ON34" s="145"/>
      <c r="OO34" s="145"/>
      <c r="OP34" s="145"/>
      <c r="OQ34" s="145"/>
      <c r="OR34" s="145"/>
      <c r="OS34" s="145"/>
      <c r="OT34" s="145"/>
      <c r="OU34" s="145"/>
      <c r="OV34" s="145"/>
      <c r="OW34" s="145"/>
      <c r="OX34" s="145"/>
      <c r="OY34" s="145"/>
      <c r="OZ34" s="145"/>
      <c r="PA34" s="145"/>
      <c r="PB34" s="145"/>
      <c r="PC34" s="145"/>
      <c r="PD34" s="145"/>
      <c r="PE34" s="145"/>
      <c r="PF34" s="145"/>
      <c r="PG34" s="145"/>
    </row>
    <row r="35" spans="1:423" s="149" customFormat="1" ht="20.25" customHeight="1" x14ac:dyDescent="0.15">
      <c r="A35" s="12" t="s">
        <v>264</v>
      </c>
      <c r="B35" s="12">
        <f t="shared" ref="B35:U35" si="23">B25-B34</f>
        <v>0</v>
      </c>
      <c r="C35" s="12">
        <f t="shared" si="23"/>
        <v>0</v>
      </c>
      <c r="D35" s="12">
        <f t="shared" si="23"/>
        <v>0</v>
      </c>
      <c r="E35" s="12">
        <f t="shared" si="23"/>
        <v>0</v>
      </c>
      <c r="F35" s="12">
        <f t="shared" si="23"/>
        <v>0</v>
      </c>
      <c r="G35" s="12">
        <f t="shared" si="23"/>
        <v>0</v>
      </c>
      <c r="H35" s="12">
        <f t="shared" si="23"/>
        <v>0</v>
      </c>
      <c r="I35" s="12">
        <f t="shared" si="23"/>
        <v>0</v>
      </c>
      <c r="J35" s="12">
        <f t="shared" si="23"/>
        <v>0</v>
      </c>
      <c r="K35" s="12">
        <f t="shared" si="23"/>
        <v>0</v>
      </c>
      <c r="L35" s="12">
        <f t="shared" si="23"/>
        <v>0</v>
      </c>
      <c r="M35" s="12">
        <f t="shared" si="23"/>
        <v>0</v>
      </c>
      <c r="N35" s="12">
        <f t="shared" si="23"/>
        <v>0</v>
      </c>
      <c r="O35" s="12">
        <f t="shared" si="23"/>
        <v>0</v>
      </c>
      <c r="P35" s="12">
        <f t="shared" si="23"/>
        <v>0</v>
      </c>
      <c r="Q35" s="12">
        <f t="shared" si="23"/>
        <v>0</v>
      </c>
      <c r="R35" s="12">
        <f t="shared" si="23"/>
        <v>0</v>
      </c>
      <c r="S35" s="12">
        <f t="shared" si="23"/>
        <v>0</v>
      </c>
      <c r="T35" s="12">
        <f t="shared" si="23"/>
        <v>0</v>
      </c>
      <c r="U35" s="12">
        <f t="shared" si="23"/>
        <v>0</v>
      </c>
      <c r="V35" s="150"/>
      <c r="W35" s="150"/>
      <c r="X35" s="150"/>
      <c r="Y35" s="150"/>
      <c r="Z35" s="150"/>
      <c r="AA35" s="150"/>
      <c r="AB35" s="150"/>
      <c r="AC35" s="150"/>
      <c r="AD35" s="150"/>
      <c r="AE35" s="150"/>
      <c r="AF35" s="172"/>
      <c r="AG35" s="172"/>
      <c r="AH35" s="172"/>
      <c r="AI35" s="172"/>
      <c r="AJ35" s="172"/>
      <c r="AK35" s="172"/>
      <c r="AL35" s="172"/>
      <c r="AM35" s="172"/>
      <c r="AN35" s="172"/>
      <c r="AO35" s="172"/>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c r="IR35" s="145"/>
      <c r="IS35" s="145"/>
      <c r="IT35" s="145"/>
      <c r="IU35" s="145"/>
      <c r="IV35" s="145"/>
      <c r="IW35" s="145"/>
      <c r="IX35" s="145"/>
      <c r="IY35" s="145"/>
      <c r="IZ35" s="145"/>
      <c r="JA35" s="145"/>
      <c r="JB35" s="145"/>
      <c r="JC35" s="145"/>
      <c r="JD35" s="145"/>
      <c r="JE35" s="145"/>
      <c r="JF35" s="145"/>
      <c r="JG35" s="145"/>
      <c r="JH35" s="145"/>
      <c r="JI35" s="145"/>
      <c r="JJ35" s="145"/>
      <c r="JK35" s="145"/>
      <c r="JL35" s="145"/>
      <c r="JM35" s="145"/>
      <c r="JN35" s="145"/>
      <c r="JO35" s="145"/>
      <c r="JP35" s="145"/>
      <c r="JQ35" s="145"/>
      <c r="JR35" s="145"/>
      <c r="JS35" s="145"/>
      <c r="JT35" s="145"/>
      <c r="JU35" s="145"/>
      <c r="JV35" s="145"/>
      <c r="JW35" s="145"/>
      <c r="JX35" s="145"/>
      <c r="JY35" s="145"/>
      <c r="JZ35" s="145"/>
      <c r="KA35" s="145"/>
      <c r="KB35" s="145"/>
      <c r="KC35" s="145"/>
      <c r="KD35" s="145"/>
      <c r="KE35" s="145"/>
      <c r="KF35" s="145"/>
      <c r="KG35" s="145"/>
      <c r="KH35" s="145"/>
      <c r="KI35" s="145"/>
      <c r="KJ35" s="145"/>
      <c r="KK35" s="145"/>
      <c r="KL35" s="145"/>
      <c r="KM35" s="145"/>
      <c r="KN35" s="145"/>
      <c r="KO35" s="145"/>
      <c r="KP35" s="145"/>
      <c r="KQ35" s="145"/>
      <c r="KR35" s="145"/>
      <c r="KS35" s="145"/>
      <c r="KT35" s="145"/>
      <c r="KU35" s="145"/>
      <c r="KV35" s="145"/>
      <c r="KW35" s="145"/>
      <c r="KX35" s="145"/>
      <c r="KY35" s="145"/>
      <c r="KZ35" s="145"/>
      <c r="LA35" s="145"/>
      <c r="LB35" s="145"/>
      <c r="LC35" s="145"/>
      <c r="LD35" s="145"/>
      <c r="LE35" s="145"/>
      <c r="LF35" s="145"/>
      <c r="LG35" s="145"/>
      <c r="LH35" s="145"/>
      <c r="LI35" s="145"/>
      <c r="LJ35" s="145"/>
      <c r="LK35" s="145"/>
      <c r="LL35" s="145"/>
      <c r="LM35" s="145"/>
      <c r="LN35" s="145"/>
      <c r="LO35" s="145"/>
      <c r="LP35" s="145"/>
      <c r="LQ35" s="145"/>
      <c r="LR35" s="145"/>
      <c r="LS35" s="145"/>
      <c r="LT35" s="145"/>
      <c r="LU35" s="145"/>
      <c r="LV35" s="145"/>
      <c r="LW35" s="145"/>
      <c r="LX35" s="145"/>
      <c r="LY35" s="145"/>
      <c r="LZ35" s="145"/>
      <c r="MA35" s="145"/>
      <c r="MB35" s="145"/>
      <c r="MC35" s="145"/>
      <c r="MD35" s="145"/>
      <c r="ME35" s="145"/>
      <c r="MF35" s="145"/>
      <c r="MG35" s="145"/>
      <c r="MH35" s="145"/>
      <c r="MI35" s="145"/>
      <c r="MJ35" s="145"/>
      <c r="MK35" s="145"/>
      <c r="ML35" s="145"/>
      <c r="MM35" s="145"/>
      <c r="MN35" s="145"/>
      <c r="MO35" s="145"/>
      <c r="MP35" s="145"/>
      <c r="MQ35" s="145"/>
      <c r="MR35" s="145"/>
      <c r="MS35" s="145"/>
      <c r="MT35" s="145"/>
      <c r="MU35" s="145"/>
      <c r="MV35" s="145"/>
      <c r="MW35" s="145"/>
      <c r="MX35" s="145"/>
      <c r="MY35" s="145"/>
      <c r="MZ35" s="145"/>
      <c r="NA35" s="145"/>
      <c r="NB35" s="145"/>
      <c r="NC35" s="145"/>
      <c r="ND35" s="145"/>
      <c r="NE35" s="145"/>
      <c r="NF35" s="145"/>
      <c r="NG35" s="145"/>
      <c r="NH35" s="145"/>
      <c r="NI35" s="145"/>
      <c r="NJ35" s="145"/>
      <c r="NK35" s="145"/>
      <c r="NL35" s="145"/>
      <c r="NM35" s="145"/>
      <c r="NN35" s="145"/>
      <c r="NO35" s="145"/>
      <c r="NP35" s="145"/>
      <c r="NQ35" s="145"/>
      <c r="NR35" s="145"/>
      <c r="NS35" s="145"/>
      <c r="NT35" s="145"/>
      <c r="NU35" s="145"/>
      <c r="NV35" s="145"/>
      <c r="NW35" s="145"/>
      <c r="NX35" s="145"/>
      <c r="NY35" s="145"/>
      <c r="NZ35" s="145"/>
      <c r="OA35" s="145"/>
      <c r="OB35" s="145"/>
      <c r="OC35" s="145"/>
      <c r="OD35" s="145"/>
      <c r="OE35" s="145"/>
      <c r="OF35" s="145"/>
      <c r="OG35" s="145"/>
      <c r="OH35" s="145"/>
      <c r="OI35" s="145"/>
      <c r="OJ35" s="145"/>
      <c r="OK35" s="145"/>
      <c r="OL35" s="145"/>
      <c r="OM35" s="145"/>
      <c r="ON35" s="145"/>
      <c r="OO35" s="145"/>
      <c r="OP35" s="145"/>
      <c r="OQ35" s="145"/>
      <c r="OR35" s="145"/>
      <c r="OS35" s="145"/>
      <c r="OT35" s="145"/>
      <c r="OU35" s="145"/>
      <c r="OV35" s="145"/>
      <c r="OW35" s="145"/>
      <c r="OX35" s="145"/>
      <c r="OY35" s="145"/>
      <c r="OZ35" s="145"/>
      <c r="PA35" s="145"/>
      <c r="PB35" s="145"/>
      <c r="PC35" s="145"/>
      <c r="PD35" s="145"/>
      <c r="PE35" s="145"/>
      <c r="PF35" s="145"/>
      <c r="PG35" s="145"/>
    </row>
    <row r="36" spans="1:423" x14ac:dyDescent="0.2">
      <c r="A36" s="153"/>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row>
    <row r="37" spans="1:423" x14ac:dyDescent="0.2">
      <c r="A37" s="153"/>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row>
    <row r="38" spans="1:423" x14ac:dyDescent="0.2">
      <c r="A38" s="120"/>
      <c r="B38" s="120"/>
      <c r="C38" s="120"/>
      <c r="D38" s="120"/>
      <c r="E38" s="120"/>
      <c r="F38" s="120"/>
      <c r="G38" s="120"/>
      <c r="H38" s="120"/>
      <c r="I38" s="120"/>
      <c r="J38" s="120"/>
      <c r="K38" s="120"/>
      <c r="L38" s="120"/>
      <c r="M38" s="120"/>
      <c r="N38" s="155"/>
      <c r="O38" s="120"/>
      <c r="P38" s="120"/>
      <c r="Q38" s="120"/>
      <c r="R38" s="120"/>
      <c r="S38" s="120"/>
      <c r="T38" s="120"/>
      <c r="U38" s="120"/>
      <c r="V38" s="120"/>
      <c r="W38" s="120"/>
      <c r="X38" s="120"/>
      <c r="Y38" s="120"/>
      <c r="Z38" s="120"/>
      <c r="AA38" s="120"/>
      <c r="AB38" s="120"/>
      <c r="AC38" s="120"/>
      <c r="AD38" s="120"/>
      <c r="AE38" s="120"/>
    </row>
    <row r="39" spans="1:423" x14ac:dyDescent="0.2">
      <c r="A39" s="156"/>
      <c r="B39" s="157"/>
      <c r="C39" s="158"/>
      <c r="D39" s="158"/>
      <c r="E39" s="158"/>
      <c r="F39" s="158"/>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row>
    <row r="40" spans="1:423" x14ac:dyDescent="0.2">
      <c r="A40" s="159"/>
      <c r="B40" s="160"/>
      <c r="C40" s="158"/>
      <c r="D40" s="158"/>
      <c r="E40" s="158"/>
      <c r="F40" s="158"/>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row>
    <row r="41" spans="1:423" x14ac:dyDescent="0.2">
      <c r="A41" s="159"/>
      <c r="B41" s="161"/>
      <c r="C41" s="158"/>
      <c r="D41" s="158"/>
      <c r="E41" s="158"/>
      <c r="F41" s="158"/>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row>
    <row r="42" spans="1:423" x14ac:dyDescent="0.2">
      <c r="A42" s="156"/>
      <c r="B42" s="162"/>
      <c r="C42" s="158"/>
      <c r="D42" s="158"/>
      <c r="E42" s="158"/>
      <c r="F42" s="158"/>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row>
    <row r="43" spans="1:423" x14ac:dyDescent="0.2">
      <c r="A43" s="163"/>
      <c r="B43" s="163"/>
      <c r="C43" s="163"/>
      <c r="D43" s="163"/>
      <c r="E43" s="163"/>
      <c r="F43" s="163"/>
    </row>
    <row r="44" spans="1:423" x14ac:dyDescent="0.2">
      <c r="A44" s="163"/>
      <c r="B44" s="164"/>
      <c r="C44" s="163"/>
      <c r="D44" s="163"/>
      <c r="E44" s="163"/>
      <c r="F44" s="163"/>
    </row>
  </sheetData>
  <mergeCells count="22">
    <mergeCell ref="A4:D6"/>
    <mergeCell ref="A2:D2"/>
    <mergeCell ref="L9:M9"/>
    <mergeCell ref="N9:O9"/>
    <mergeCell ref="P9:Q9"/>
    <mergeCell ref="R9:S9"/>
    <mergeCell ref="B9:C9"/>
    <mergeCell ref="D9:E9"/>
    <mergeCell ref="F9:G9"/>
    <mergeCell ref="H9:I9"/>
    <mergeCell ref="J9:K9"/>
    <mergeCell ref="T9:U9"/>
    <mergeCell ref="V9:W9"/>
    <mergeCell ref="X9:Y9"/>
    <mergeCell ref="Z9:AA9"/>
    <mergeCell ref="AB9:AC9"/>
    <mergeCell ref="AN9:AO9"/>
    <mergeCell ref="AD9:AE9"/>
    <mergeCell ref="AF9:AG9"/>
    <mergeCell ref="AH9:AI9"/>
    <mergeCell ref="AJ9:AK9"/>
    <mergeCell ref="AL9:AM9"/>
  </mergeCells>
  <phoneticPr fontId="9" type="noConversion"/>
  <pageMargins left="0.17" right="0.17" top="0.74803149606299213" bottom="0.74803149606299213"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J20"/>
  <sheetViews>
    <sheetView zoomScale="110" zoomScaleNormal="110" workbookViewId="0">
      <pane ySplit="1" topLeftCell="A2" activePane="bottomLeft" state="frozen"/>
      <selection activeCell="H24" sqref="H24"/>
      <selection pane="bottomLeft" activeCell="B17" sqref="B17"/>
    </sheetView>
  </sheetViews>
  <sheetFormatPr defaultColWidth="9.140625" defaultRowHeight="33.75" customHeight="1" x14ac:dyDescent="0.2"/>
  <cols>
    <col min="1" max="1" width="27.140625" style="83" customWidth="1"/>
    <col min="2" max="2" width="16.7109375" style="83" customWidth="1"/>
    <col min="3" max="3" width="11.85546875" style="125" customWidth="1"/>
    <col min="4" max="4" width="12.140625" style="125" customWidth="1"/>
    <col min="5" max="5" width="10.28515625" style="125" customWidth="1"/>
    <col min="6" max="20" width="11.28515625" style="125" bestFit="1" customWidth="1"/>
    <col min="21" max="21" width="13.7109375" style="125" bestFit="1" customWidth="1"/>
    <col min="22" max="22" width="11.28515625" style="125" bestFit="1" customWidth="1"/>
    <col min="23" max="16384" width="9.140625" style="83"/>
  </cols>
  <sheetData>
    <row r="1" spans="1:114" ht="16.899999999999999" customHeight="1" x14ac:dyDescent="0.2"/>
    <row r="2" spans="1:114" ht="33" customHeight="1" thickBot="1" x14ac:dyDescent="0.25">
      <c r="A2" s="410" t="s">
        <v>108</v>
      </c>
      <c r="B2" s="411"/>
      <c r="C2" s="412"/>
      <c r="D2" s="166"/>
    </row>
    <row r="3" spans="1:114" s="141" customFormat="1" ht="13.9" customHeight="1" thickTop="1" thickBot="1" x14ac:dyDescent="0.25">
      <c r="A3" s="167"/>
      <c r="B3" s="168"/>
      <c r="C3" s="169"/>
      <c r="D3" s="170"/>
      <c r="E3" s="170"/>
      <c r="F3" s="170"/>
      <c r="G3" s="170"/>
      <c r="H3" s="170"/>
      <c r="I3" s="170"/>
      <c r="J3" s="170"/>
      <c r="K3" s="170"/>
      <c r="L3" s="170"/>
      <c r="M3" s="170"/>
      <c r="N3" s="170"/>
      <c r="O3" s="170"/>
      <c r="P3" s="170"/>
      <c r="Q3" s="170"/>
      <c r="R3" s="170"/>
      <c r="S3" s="170"/>
      <c r="T3" s="170"/>
      <c r="U3" s="170"/>
      <c r="V3" s="170"/>
    </row>
    <row r="4" spans="1:114" ht="63" customHeight="1" thickTop="1" thickBot="1" x14ac:dyDescent="0.25">
      <c r="A4" s="413" t="s">
        <v>197</v>
      </c>
      <c r="B4" s="414"/>
      <c r="C4" s="414"/>
      <c r="D4" s="415"/>
      <c r="E4" s="166"/>
    </row>
    <row r="5" spans="1:114" ht="18.75" customHeight="1" thickTop="1" x14ac:dyDescent="0.2"/>
    <row r="6" spans="1:114" s="145" customFormat="1" ht="28.15" customHeight="1" x14ac:dyDescent="0.2">
      <c r="A6" s="48" t="s">
        <v>40</v>
      </c>
      <c r="B6" s="171" t="s">
        <v>45</v>
      </c>
      <c r="C6" s="49">
        <v>1</v>
      </c>
      <c r="D6" s="49">
        <v>2</v>
      </c>
      <c r="E6" s="49">
        <v>3</v>
      </c>
      <c r="F6" s="49">
        <v>4</v>
      </c>
      <c r="G6" s="49">
        <v>5</v>
      </c>
      <c r="H6" s="49">
        <v>6</v>
      </c>
      <c r="I6" s="49">
        <v>7</v>
      </c>
      <c r="J6" s="49">
        <v>8</v>
      </c>
      <c r="K6" s="49">
        <v>9</v>
      </c>
      <c r="L6" s="49">
        <v>10</v>
      </c>
      <c r="M6" s="49">
        <v>11</v>
      </c>
      <c r="N6" s="49">
        <v>12</v>
      </c>
      <c r="O6" s="49">
        <v>13</v>
      </c>
      <c r="P6" s="49">
        <v>14</v>
      </c>
      <c r="Q6" s="49">
        <v>15</v>
      </c>
      <c r="R6" s="49">
        <v>16</v>
      </c>
      <c r="S6" s="49">
        <v>17</v>
      </c>
      <c r="T6" s="49">
        <v>18</v>
      </c>
      <c r="U6" s="49">
        <v>19</v>
      </c>
      <c r="V6" s="49">
        <v>20</v>
      </c>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row>
    <row r="7" spans="1:114" s="172" customFormat="1" ht="13.5" customHeight="1" x14ac:dyDescent="0.2">
      <c r="A7" s="17" t="s">
        <v>38</v>
      </c>
      <c r="B7" s="329">
        <f>NPV(B$15,C7:V7)</f>
        <v>0</v>
      </c>
      <c r="C7" s="18">
        <f>'Operativni P&amp;T'!B25</f>
        <v>0</v>
      </c>
      <c r="D7" s="18">
        <f>'Operativni P&amp;T'!C25</f>
        <v>0</v>
      </c>
      <c r="E7" s="18">
        <f>'Operativni P&amp;T'!D25</f>
        <v>0</v>
      </c>
      <c r="F7" s="18">
        <f>'Operativni P&amp;T'!E25</f>
        <v>0</v>
      </c>
      <c r="G7" s="18">
        <f>'Operativni P&amp;T'!F25</f>
        <v>0</v>
      </c>
      <c r="H7" s="18">
        <f>'Operativni P&amp;T'!G25</f>
        <v>0</v>
      </c>
      <c r="I7" s="18">
        <f>'Operativni P&amp;T'!H25</f>
        <v>0</v>
      </c>
      <c r="J7" s="18">
        <f>'Operativni P&amp;T'!I25</f>
        <v>0</v>
      </c>
      <c r="K7" s="18">
        <f>'Operativni P&amp;T'!J25</f>
        <v>0</v>
      </c>
      <c r="L7" s="18">
        <f>'Operativni P&amp;T'!K25</f>
        <v>0</v>
      </c>
      <c r="M7" s="18">
        <f>'Operativni P&amp;T'!L25</f>
        <v>0</v>
      </c>
      <c r="N7" s="18">
        <f>'Operativni P&amp;T'!M25</f>
        <v>0</v>
      </c>
      <c r="O7" s="18">
        <f>'Operativni P&amp;T'!N25</f>
        <v>0</v>
      </c>
      <c r="P7" s="18">
        <f>'Operativni P&amp;T'!O25</f>
        <v>0</v>
      </c>
      <c r="Q7" s="18">
        <f>'Operativni P&amp;T'!P25</f>
        <v>0</v>
      </c>
      <c r="R7" s="18">
        <f>'Operativni P&amp;T'!Q25</f>
        <v>0</v>
      </c>
      <c r="S7" s="18">
        <f>'Operativni P&amp;T'!R25</f>
        <v>0</v>
      </c>
      <c r="T7" s="18">
        <f>'Operativni P&amp;T'!S25</f>
        <v>0</v>
      </c>
      <c r="U7" s="18">
        <f>'Operativni P&amp;T'!T25</f>
        <v>0</v>
      </c>
      <c r="V7" s="18">
        <f>'Operativni P&amp;T'!U25</f>
        <v>0</v>
      </c>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row>
    <row r="8" spans="1:114" s="172" customFormat="1" ht="13.5" customHeight="1" x14ac:dyDescent="0.2">
      <c r="A8" s="17" t="s">
        <v>39</v>
      </c>
      <c r="B8" s="329">
        <f>NPV(B$15,C8:V8)</f>
        <v>0</v>
      </c>
      <c r="C8" s="22">
        <f>'Investicijski troškovi'!B34</f>
        <v>0</v>
      </c>
      <c r="D8" s="22">
        <f>'Investicijski troškovi'!C34</f>
        <v>0</v>
      </c>
      <c r="E8" s="22">
        <f>'Investicijski troškovi'!D34</f>
        <v>0</v>
      </c>
      <c r="F8" s="22">
        <f>'Investicijski troškovi'!E34</f>
        <v>0</v>
      </c>
      <c r="G8" s="22">
        <f>'Investicijski troškovi'!F34</f>
        <v>0</v>
      </c>
      <c r="H8" s="22">
        <f>'Investicijski troškovi'!G34</f>
        <v>0</v>
      </c>
      <c r="I8" s="22">
        <f>'Investicijski troškovi'!H34</f>
        <v>0</v>
      </c>
      <c r="J8" s="22">
        <f>'Investicijski troškovi'!I34</f>
        <v>0</v>
      </c>
      <c r="K8" s="22">
        <f>'Investicijski troškovi'!J34</f>
        <v>0</v>
      </c>
      <c r="L8" s="22">
        <f>'Investicijski troškovi'!K34</f>
        <v>0</v>
      </c>
      <c r="M8" s="22">
        <f>'Investicijski troškovi'!L34</f>
        <v>0</v>
      </c>
      <c r="N8" s="22">
        <f>'Investicijski troškovi'!M34</f>
        <v>0</v>
      </c>
      <c r="O8" s="22">
        <f>'Investicijski troškovi'!N34</f>
        <v>0</v>
      </c>
      <c r="P8" s="22">
        <f>'Investicijski troškovi'!O34</f>
        <v>0</v>
      </c>
      <c r="Q8" s="22">
        <f>'Investicijski troškovi'!P34</f>
        <v>0</v>
      </c>
      <c r="R8" s="22">
        <f>'Investicijski troškovi'!Q34</f>
        <v>0</v>
      </c>
      <c r="S8" s="22">
        <f>'Investicijski troškovi'!R34</f>
        <v>0</v>
      </c>
      <c r="T8" s="22">
        <f>'Investicijski troškovi'!S34</f>
        <v>0</v>
      </c>
      <c r="U8" s="22">
        <f>'Investicijski troškovi'!T34</f>
        <v>0</v>
      </c>
      <c r="V8" s="22">
        <f>'Investicijski troškovi'!U34</f>
        <v>0</v>
      </c>
      <c r="W8" s="17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row>
    <row r="9" spans="1:114" s="149" customFormat="1" ht="20.25" customHeight="1" x14ac:dyDescent="0.2">
      <c r="A9" s="96" t="s">
        <v>41</v>
      </c>
      <c r="B9" s="12"/>
      <c r="C9" s="19">
        <f>SUM(C7:C8)</f>
        <v>0</v>
      </c>
      <c r="D9" s="19">
        <f t="shared" ref="D9:V9" si="0">SUM(D7:D8)</f>
        <v>0</v>
      </c>
      <c r="E9" s="19">
        <f t="shared" si="0"/>
        <v>0</v>
      </c>
      <c r="F9" s="19">
        <f t="shared" si="0"/>
        <v>0</v>
      </c>
      <c r="G9" s="19">
        <f t="shared" si="0"/>
        <v>0</v>
      </c>
      <c r="H9" s="19">
        <f t="shared" si="0"/>
        <v>0</v>
      </c>
      <c r="I9" s="19">
        <f t="shared" si="0"/>
        <v>0</v>
      </c>
      <c r="J9" s="19">
        <f t="shared" si="0"/>
        <v>0</v>
      </c>
      <c r="K9" s="19">
        <f t="shared" si="0"/>
        <v>0</v>
      </c>
      <c r="L9" s="19">
        <f t="shared" si="0"/>
        <v>0</v>
      </c>
      <c r="M9" s="19">
        <f t="shared" si="0"/>
        <v>0</v>
      </c>
      <c r="N9" s="19">
        <f t="shared" si="0"/>
        <v>0</v>
      </c>
      <c r="O9" s="19">
        <f t="shared" si="0"/>
        <v>0</v>
      </c>
      <c r="P9" s="19">
        <f t="shared" si="0"/>
        <v>0</v>
      </c>
      <c r="Q9" s="19">
        <f t="shared" si="0"/>
        <v>0</v>
      </c>
      <c r="R9" s="19">
        <f t="shared" si="0"/>
        <v>0</v>
      </c>
      <c r="S9" s="19">
        <f t="shared" si="0"/>
        <v>0</v>
      </c>
      <c r="T9" s="19">
        <f t="shared" si="0"/>
        <v>0</v>
      </c>
      <c r="U9" s="19">
        <f t="shared" si="0"/>
        <v>0</v>
      </c>
      <c r="V9" s="19">
        <f t="shared" si="0"/>
        <v>0</v>
      </c>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row>
    <row r="10" spans="1:114" s="172" customFormat="1" ht="15" customHeight="1" x14ac:dyDescent="0.2">
      <c r="A10" s="17" t="s">
        <v>42</v>
      </c>
      <c r="B10" s="329">
        <f>NPV(B$15,C10:V10)</f>
        <v>0</v>
      </c>
      <c r="C10" s="18">
        <f>'Operativni P&amp;T'!B34</f>
        <v>0</v>
      </c>
      <c r="D10" s="18">
        <f>'Operativni P&amp;T'!C34</f>
        <v>0</v>
      </c>
      <c r="E10" s="18">
        <f>'Operativni P&amp;T'!D34</f>
        <v>0</v>
      </c>
      <c r="F10" s="18">
        <f>'Operativni P&amp;T'!E34</f>
        <v>0</v>
      </c>
      <c r="G10" s="18">
        <f>'Operativni P&amp;T'!F34</f>
        <v>0</v>
      </c>
      <c r="H10" s="18">
        <f>'Operativni P&amp;T'!G34</f>
        <v>0</v>
      </c>
      <c r="I10" s="18">
        <f>'Operativni P&amp;T'!H34</f>
        <v>0</v>
      </c>
      <c r="J10" s="18">
        <f>'Operativni P&amp;T'!I34</f>
        <v>0</v>
      </c>
      <c r="K10" s="18">
        <f>'Operativni P&amp;T'!J34</f>
        <v>0</v>
      </c>
      <c r="L10" s="18">
        <f>'Operativni P&amp;T'!K34</f>
        <v>0</v>
      </c>
      <c r="M10" s="18">
        <f>'Operativni P&amp;T'!L34</f>
        <v>0</v>
      </c>
      <c r="N10" s="18">
        <f>'Operativni P&amp;T'!M34</f>
        <v>0</v>
      </c>
      <c r="O10" s="18">
        <f>'Operativni P&amp;T'!N34</f>
        <v>0</v>
      </c>
      <c r="P10" s="18">
        <f>'Operativni P&amp;T'!O34</f>
        <v>0</v>
      </c>
      <c r="Q10" s="18">
        <f>'Operativni P&amp;T'!P34</f>
        <v>0</v>
      </c>
      <c r="R10" s="18">
        <f>'Operativni P&amp;T'!Q34</f>
        <v>0</v>
      </c>
      <c r="S10" s="18">
        <f>'Operativni P&amp;T'!R34</f>
        <v>0</v>
      </c>
      <c r="T10" s="18">
        <f>'Operativni P&amp;T'!S34</f>
        <v>0</v>
      </c>
      <c r="U10" s="18">
        <f>'Operativni P&amp;T'!T34</f>
        <v>0</v>
      </c>
      <c r="V10" s="18">
        <f>'Operativni P&amp;T'!U34</f>
        <v>0</v>
      </c>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row>
    <row r="11" spans="1:114" s="172" customFormat="1" ht="15" customHeight="1" x14ac:dyDescent="0.2">
      <c r="A11" s="17" t="s">
        <v>29</v>
      </c>
      <c r="B11" s="329">
        <f>NPV(B$15,C11:V11)</f>
        <v>0</v>
      </c>
      <c r="C11" s="22">
        <f>'Investicijski troškovi'!B33</f>
        <v>0</v>
      </c>
      <c r="D11" s="22">
        <f>'Investicijski troškovi'!C33</f>
        <v>0</v>
      </c>
      <c r="E11" s="22">
        <f>'Investicijski troškovi'!D33</f>
        <v>0</v>
      </c>
      <c r="F11" s="22">
        <f>'Investicijski troškovi'!E33</f>
        <v>0</v>
      </c>
      <c r="G11" s="22">
        <f>'Investicijski troškovi'!F33</f>
        <v>0</v>
      </c>
      <c r="H11" s="22">
        <f>'Investicijski troškovi'!G33</f>
        <v>0</v>
      </c>
      <c r="I11" s="22">
        <f>'Investicijski troškovi'!H33</f>
        <v>0</v>
      </c>
      <c r="J11" s="22">
        <f>'Investicijski troškovi'!I33</f>
        <v>0</v>
      </c>
      <c r="K11" s="22">
        <f>'Investicijski troškovi'!J33</f>
        <v>0</v>
      </c>
      <c r="L11" s="22">
        <f>'Investicijski troškovi'!K33</f>
        <v>0</v>
      </c>
      <c r="M11" s="22">
        <f>'Investicijski troškovi'!L33</f>
        <v>0</v>
      </c>
      <c r="N11" s="22">
        <f>'Investicijski troškovi'!M33</f>
        <v>0</v>
      </c>
      <c r="O11" s="22">
        <f>'Investicijski troškovi'!N33</f>
        <v>0</v>
      </c>
      <c r="P11" s="22">
        <f>'Investicijski troškovi'!O33</f>
        <v>0</v>
      </c>
      <c r="Q11" s="22">
        <f>'Investicijski troškovi'!P33</f>
        <v>0</v>
      </c>
      <c r="R11" s="22">
        <f>'Investicijski troškovi'!Q33</f>
        <v>0</v>
      </c>
      <c r="S11" s="22">
        <f>'Investicijski troškovi'!R33</f>
        <v>0</v>
      </c>
      <c r="T11" s="22">
        <f>'Investicijski troškovi'!S33</f>
        <v>0</v>
      </c>
      <c r="U11" s="22">
        <f>'Investicijski troškovi'!T33</f>
        <v>0</v>
      </c>
      <c r="V11" s="22">
        <f>'Investicijski troškovi'!U33</f>
        <v>0</v>
      </c>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row>
    <row r="12" spans="1:114" s="172" customFormat="1" ht="15" customHeight="1" x14ac:dyDescent="0.2">
      <c r="A12" s="17" t="s">
        <v>28</v>
      </c>
      <c r="B12" s="329">
        <f>NPV(B$15,C12:V12)</f>
        <v>0</v>
      </c>
      <c r="C12" s="18">
        <f>'Investicijski troškovi'!B32-'Investicijski troškovi'!B31</f>
        <v>0</v>
      </c>
      <c r="D12" s="18">
        <f>'Investicijski troškovi'!C32-'Investicijski troškovi'!C31</f>
        <v>0</v>
      </c>
      <c r="E12" s="18">
        <f>'Investicijski troškovi'!D32-'Investicijski troškovi'!D31</f>
        <v>0</v>
      </c>
      <c r="F12" s="18">
        <f>'Investicijski troškovi'!E32-'Investicijski troškovi'!E31</f>
        <v>0</v>
      </c>
      <c r="G12" s="18">
        <f>'Investicijski troškovi'!F32-'Investicijski troškovi'!F31</f>
        <v>0</v>
      </c>
      <c r="H12" s="18">
        <f>'Investicijski troškovi'!G32-'Investicijski troškovi'!G31</f>
        <v>0</v>
      </c>
      <c r="I12" s="18">
        <f>'Investicijski troškovi'!H32-'Investicijski troškovi'!H31</f>
        <v>0</v>
      </c>
      <c r="J12" s="18">
        <f>'Investicijski troškovi'!I32-'Investicijski troškovi'!I31</f>
        <v>0</v>
      </c>
      <c r="K12" s="18">
        <f>'Investicijski troškovi'!J32-'Investicijski troškovi'!J31</f>
        <v>0</v>
      </c>
      <c r="L12" s="18">
        <f>'Investicijski troškovi'!K32-'Investicijski troškovi'!K31</f>
        <v>0</v>
      </c>
      <c r="M12" s="18">
        <f>'Investicijski troškovi'!L32-'Investicijski troškovi'!L31</f>
        <v>0</v>
      </c>
      <c r="N12" s="18">
        <f>'Investicijski troškovi'!M32-'Investicijski troškovi'!M31</f>
        <v>0</v>
      </c>
      <c r="O12" s="18">
        <f>'Investicijski troškovi'!N32-'Investicijski troškovi'!N31</f>
        <v>0</v>
      </c>
      <c r="P12" s="18">
        <f>'Investicijski troškovi'!O32-'Investicijski troškovi'!O31</f>
        <v>0</v>
      </c>
      <c r="Q12" s="18">
        <f>'Investicijski troškovi'!P32-'Investicijski troškovi'!P31</f>
        <v>0</v>
      </c>
      <c r="R12" s="18">
        <f>'Investicijski troškovi'!Q32-'Investicijski troškovi'!Q31</f>
        <v>0</v>
      </c>
      <c r="S12" s="18">
        <f>'Investicijski troškovi'!R32-'Investicijski troškovi'!R31</f>
        <v>0</v>
      </c>
      <c r="T12" s="18">
        <f>'Investicijski troškovi'!S32-'Investicijski troškovi'!S31</f>
        <v>0</v>
      </c>
      <c r="U12" s="18">
        <f>'Investicijski troškovi'!T32-'Investicijski troškovi'!T31</f>
        <v>0</v>
      </c>
      <c r="V12" s="18">
        <f>'Investicijski troškovi'!U32-'Investicijski troškovi'!U31</f>
        <v>0</v>
      </c>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row>
    <row r="13" spans="1:114" s="149" customFormat="1" ht="15" customHeight="1" x14ac:dyDescent="0.2">
      <c r="A13" s="96" t="s">
        <v>43</v>
      </c>
      <c r="B13" s="96"/>
      <c r="C13" s="19">
        <f t="shared" ref="C13:V13" si="1">SUM(C10:C12)</f>
        <v>0</v>
      </c>
      <c r="D13" s="19">
        <f t="shared" si="1"/>
        <v>0</v>
      </c>
      <c r="E13" s="19">
        <f t="shared" si="1"/>
        <v>0</v>
      </c>
      <c r="F13" s="19">
        <f t="shared" si="1"/>
        <v>0</v>
      </c>
      <c r="G13" s="19">
        <f t="shared" si="1"/>
        <v>0</v>
      </c>
      <c r="H13" s="19">
        <f t="shared" si="1"/>
        <v>0</v>
      </c>
      <c r="I13" s="19">
        <f t="shared" si="1"/>
        <v>0</v>
      </c>
      <c r="J13" s="19">
        <f t="shared" si="1"/>
        <v>0</v>
      </c>
      <c r="K13" s="19">
        <f t="shared" si="1"/>
        <v>0</v>
      </c>
      <c r="L13" s="19">
        <f t="shared" si="1"/>
        <v>0</v>
      </c>
      <c r="M13" s="19">
        <f t="shared" si="1"/>
        <v>0</v>
      </c>
      <c r="N13" s="19">
        <f t="shared" si="1"/>
        <v>0</v>
      </c>
      <c r="O13" s="19">
        <f t="shared" si="1"/>
        <v>0</v>
      </c>
      <c r="P13" s="19">
        <f t="shared" si="1"/>
        <v>0</v>
      </c>
      <c r="Q13" s="19">
        <f t="shared" si="1"/>
        <v>0</v>
      </c>
      <c r="R13" s="19">
        <f t="shared" si="1"/>
        <v>0</v>
      </c>
      <c r="S13" s="19">
        <f t="shared" si="1"/>
        <v>0</v>
      </c>
      <c r="T13" s="19">
        <f t="shared" si="1"/>
        <v>0</v>
      </c>
      <c r="U13" s="19">
        <f t="shared" si="1"/>
        <v>0</v>
      </c>
      <c r="V13" s="19">
        <f t="shared" si="1"/>
        <v>0</v>
      </c>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row>
    <row r="14" spans="1:114" s="175" customFormat="1" ht="15" customHeight="1" thickBot="1" x14ac:dyDescent="0.25">
      <c r="A14" s="174" t="s">
        <v>44</v>
      </c>
      <c r="B14" s="174"/>
      <c r="C14" s="19">
        <f t="shared" ref="C14:V14" si="2">C9-C13</f>
        <v>0</v>
      </c>
      <c r="D14" s="19">
        <f t="shared" si="2"/>
        <v>0</v>
      </c>
      <c r="E14" s="19">
        <f t="shared" si="2"/>
        <v>0</v>
      </c>
      <c r="F14" s="19">
        <f t="shared" si="2"/>
        <v>0</v>
      </c>
      <c r="G14" s="19">
        <f t="shared" si="2"/>
        <v>0</v>
      </c>
      <c r="H14" s="19">
        <f t="shared" si="2"/>
        <v>0</v>
      </c>
      <c r="I14" s="19">
        <f t="shared" si="2"/>
        <v>0</v>
      </c>
      <c r="J14" s="19">
        <f t="shared" si="2"/>
        <v>0</v>
      </c>
      <c r="K14" s="19">
        <f t="shared" si="2"/>
        <v>0</v>
      </c>
      <c r="L14" s="19">
        <f t="shared" si="2"/>
        <v>0</v>
      </c>
      <c r="M14" s="19">
        <f t="shared" si="2"/>
        <v>0</v>
      </c>
      <c r="N14" s="19">
        <f t="shared" si="2"/>
        <v>0</v>
      </c>
      <c r="O14" s="19">
        <f t="shared" si="2"/>
        <v>0</v>
      </c>
      <c r="P14" s="19">
        <f t="shared" si="2"/>
        <v>0</v>
      </c>
      <c r="Q14" s="19">
        <f t="shared" si="2"/>
        <v>0</v>
      </c>
      <c r="R14" s="19">
        <f t="shared" si="2"/>
        <v>0</v>
      </c>
      <c r="S14" s="19">
        <f t="shared" si="2"/>
        <v>0</v>
      </c>
      <c r="T14" s="19">
        <f t="shared" si="2"/>
        <v>0</v>
      </c>
      <c r="U14" s="19">
        <f t="shared" si="2"/>
        <v>0</v>
      </c>
      <c r="V14" s="19">
        <f t="shared" si="2"/>
        <v>0</v>
      </c>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row>
    <row r="15" spans="1:114" s="149" customFormat="1" ht="15" customHeight="1" thickTop="1" thickBot="1" x14ac:dyDescent="0.25">
      <c r="A15" s="51" t="s">
        <v>37</v>
      </c>
      <c r="B15" s="330">
        <v>0.04</v>
      </c>
      <c r="C15" s="176"/>
      <c r="D15" s="150"/>
      <c r="E15" s="150"/>
      <c r="F15" s="150"/>
      <c r="G15" s="150"/>
      <c r="H15" s="150"/>
      <c r="I15" s="150"/>
      <c r="J15" s="150"/>
      <c r="K15" s="150"/>
      <c r="L15" s="150"/>
      <c r="M15" s="150"/>
      <c r="N15" s="150"/>
      <c r="O15" s="150"/>
      <c r="P15" s="150"/>
      <c r="Q15" s="150"/>
      <c r="R15" s="150"/>
      <c r="S15" s="150"/>
      <c r="T15" s="150"/>
      <c r="U15" s="150"/>
      <c r="V15" s="150"/>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row>
    <row r="16" spans="1:114" s="149" customFormat="1" ht="15" customHeight="1" thickTop="1" thickBot="1" x14ac:dyDescent="0.25">
      <c r="A16" s="51" t="s">
        <v>2</v>
      </c>
      <c r="B16" s="51">
        <f>NPV(B$15,C14:V14)</f>
        <v>0</v>
      </c>
      <c r="C16" s="406"/>
      <c r="D16" s="407"/>
      <c r="E16" s="407"/>
      <c r="F16" s="407"/>
      <c r="G16" s="407"/>
      <c r="H16" s="407"/>
      <c r="I16" s="407"/>
      <c r="J16" s="407"/>
      <c r="K16" s="407"/>
      <c r="L16" s="407"/>
      <c r="M16" s="407"/>
      <c r="N16" s="407"/>
      <c r="O16" s="407"/>
      <c r="P16" s="407"/>
      <c r="Q16" s="407"/>
      <c r="R16" s="407"/>
      <c r="S16" s="407"/>
      <c r="T16" s="407"/>
      <c r="U16" s="407"/>
      <c r="V16" s="407"/>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row>
    <row r="17" spans="1:114" s="149" customFormat="1" ht="15" customHeight="1" thickTop="1" thickBot="1" x14ac:dyDescent="0.25">
      <c r="A17" s="51" t="s">
        <v>3</v>
      </c>
      <c r="B17" s="53" t="e">
        <f>IRR(C14:V14)</f>
        <v>#NUM!</v>
      </c>
      <c r="C17" s="408"/>
      <c r="D17" s="409"/>
      <c r="E17" s="409"/>
      <c r="F17" s="409"/>
      <c r="G17" s="409"/>
      <c r="H17" s="409"/>
      <c r="I17" s="409"/>
      <c r="J17" s="409"/>
      <c r="K17" s="409"/>
      <c r="L17" s="409"/>
      <c r="M17" s="409"/>
      <c r="N17" s="409"/>
      <c r="O17" s="409"/>
      <c r="P17" s="409"/>
      <c r="Q17" s="409"/>
      <c r="R17" s="409"/>
      <c r="S17" s="409"/>
      <c r="T17" s="409"/>
      <c r="U17" s="409"/>
      <c r="V17" s="409"/>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row>
    <row r="18" spans="1:114" s="13" customFormat="1" ht="15" hidden="1" customHeight="1" x14ac:dyDescent="0.2">
      <c r="A18" s="177" t="s">
        <v>57</v>
      </c>
      <c r="B18" s="16" t="e">
        <f>-B16/B12</f>
        <v>#DIV/0!</v>
      </c>
      <c r="C18" s="178"/>
      <c r="D18" s="89"/>
      <c r="E18" s="89"/>
      <c r="F18" s="89"/>
      <c r="G18" s="89"/>
      <c r="H18" s="89"/>
      <c r="I18" s="89"/>
      <c r="J18" s="89"/>
      <c r="K18" s="89"/>
      <c r="L18" s="89"/>
      <c r="M18" s="89"/>
      <c r="N18" s="89"/>
      <c r="O18" s="89"/>
      <c r="P18" s="89"/>
      <c r="Q18" s="89"/>
      <c r="R18" s="89"/>
      <c r="S18" s="89"/>
      <c r="T18" s="89"/>
      <c r="U18" s="89"/>
      <c r="V18" s="89"/>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row>
    <row r="19" spans="1:114" ht="33.75" customHeight="1" thickTop="1" x14ac:dyDescent="0.2">
      <c r="A19" s="163"/>
      <c r="B19" s="163"/>
      <c r="C19" s="179"/>
      <c r="D19" s="179"/>
      <c r="E19" s="179"/>
      <c r="F19" s="179"/>
      <c r="G19" s="179"/>
    </row>
    <row r="20" spans="1:114" ht="33.75" customHeight="1" x14ac:dyDescent="0.2">
      <c r="A20" s="163"/>
      <c r="B20" s="163"/>
      <c r="C20" s="180"/>
      <c r="D20" s="179"/>
      <c r="E20" s="179"/>
      <c r="F20" s="179"/>
      <c r="G20" s="179"/>
    </row>
  </sheetData>
  <mergeCells count="4">
    <mergeCell ref="C16:V16"/>
    <mergeCell ref="C17:V17"/>
    <mergeCell ref="A2:C2"/>
    <mergeCell ref="A4:D4"/>
  </mergeCells>
  <phoneticPr fontId="9" type="noConversion"/>
  <pageMargins left="0.74803149606299213" right="0.55000000000000004" top="0.98425196850393704" bottom="0.98425196850393704" header="0.51181102362204722" footer="0.51181102362204722"/>
  <pageSetup paperSize="8"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N24"/>
  <sheetViews>
    <sheetView topLeftCell="A9" zoomScale="120" zoomScaleNormal="120" workbookViewId="0">
      <selection activeCell="C22" sqref="C22"/>
    </sheetView>
  </sheetViews>
  <sheetFormatPr defaultColWidth="9.140625" defaultRowHeight="12.75" x14ac:dyDescent="0.2"/>
  <cols>
    <col min="1" max="1" width="8.42578125" style="120" customWidth="1"/>
    <col min="2" max="2" width="28.28515625" style="120" customWidth="1"/>
    <col min="3" max="3" width="21" style="120" customWidth="1"/>
    <col min="4" max="4" width="14.7109375" style="120" customWidth="1"/>
    <col min="5" max="5" width="18.28515625" style="120" customWidth="1"/>
    <col min="6" max="6" width="58.42578125" style="120" customWidth="1"/>
    <col min="7" max="7" width="9.140625" style="120"/>
    <col min="8" max="8" width="11.28515625" style="120" customWidth="1"/>
    <col min="9" max="10" width="9.140625" style="120"/>
    <col min="11" max="11" width="26.42578125" style="120" customWidth="1"/>
    <col min="12" max="16384" width="9.140625" style="120"/>
  </cols>
  <sheetData>
    <row r="2" spans="1:14" ht="75.599999999999994" customHeight="1" thickBot="1" x14ac:dyDescent="0.25">
      <c r="B2" s="423" t="s">
        <v>246</v>
      </c>
      <c r="C2" s="424"/>
      <c r="D2" s="425"/>
      <c r="E2" s="181"/>
    </row>
    <row r="3" spans="1:14" ht="24" customHeight="1" thickTop="1" thickBot="1" x14ac:dyDescent="0.25">
      <c r="B3" s="181"/>
      <c r="C3" s="181"/>
      <c r="D3" s="181"/>
      <c r="E3" s="181"/>
    </row>
    <row r="4" spans="1:14" s="32" customFormat="1" ht="9.75" thickTop="1" thickBot="1" x14ac:dyDescent="0.2">
      <c r="A4" s="416" t="s">
        <v>155</v>
      </c>
      <c r="B4" s="418" t="s">
        <v>154</v>
      </c>
      <c r="C4" s="419"/>
      <c r="D4" s="426" t="s">
        <v>12</v>
      </c>
      <c r="E4" s="427" t="s">
        <v>13</v>
      </c>
    </row>
    <row r="5" spans="1:14" s="32" customFormat="1" ht="42" customHeight="1" thickTop="1" thickBot="1" x14ac:dyDescent="0.2">
      <c r="A5" s="417"/>
      <c r="B5" s="420"/>
      <c r="C5" s="421"/>
      <c r="D5" s="426"/>
      <c r="E5" s="427"/>
    </row>
    <row r="6" spans="1:14" s="32" customFormat="1" ht="30.75" customHeight="1" thickTop="1" x14ac:dyDescent="0.15">
      <c r="A6" s="182">
        <v>1</v>
      </c>
      <c r="B6" s="183" t="s">
        <v>10</v>
      </c>
      <c r="C6" s="184">
        <v>20</v>
      </c>
      <c r="D6" s="185"/>
      <c r="E6" s="186"/>
    </row>
    <row r="7" spans="1:14" s="32" customFormat="1" ht="25.5" customHeight="1" x14ac:dyDescent="0.15">
      <c r="A7" s="187">
        <v>2</v>
      </c>
      <c r="B7" s="188" t="s">
        <v>11</v>
      </c>
      <c r="C7" s="189">
        <v>0.04</v>
      </c>
      <c r="D7" s="190"/>
      <c r="E7" s="191"/>
      <c r="F7" s="145"/>
      <c r="G7" s="145"/>
      <c r="H7" s="145"/>
      <c r="I7" s="145"/>
      <c r="J7" s="145"/>
    </row>
    <row r="8" spans="1:14" s="32" customFormat="1" ht="23.25" customHeight="1" x14ac:dyDescent="0.15">
      <c r="A8" s="187">
        <v>3</v>
      </c>
      <c r="B8" s="422" t="s">
        <v>244</v>
      </c>
      <c r="C8" s="422"/>
      <c r="D8" s="192">
        <f>FNPVC!C12+FNPVC!D12+FNPVC!E12+FNPVC!F12+FNPVC!G12+FNPVC!H12+FNPVC!I12+FNPVC!J12+FNPVC!K12+FNPVC!L12</f>
        <v>0</v>
      </c>
      <c r="E8" s="193"/>
      <c r="F8" s="145"/>
      <c r="G8" s="145"/>
      <c r="H8" s="145"/>
      <c r="I8" s="145"/>
      <c r="J8" s="145"/>
    </row>
    <row r="9" spans="1:14" s="32" customFormat="1" ht="26.25" customHeight="1" x14ac:dyDescent="0.15">
      <c r="A9" s="187">
        <v>4</v>
      </c>
      <c r="B9" s="422" t="s">
        <v>243</v>
      </c>
      <c r="C9" s="422"/>
      <c r="D9" s="194"/>
      <c r="E9" s="195">
        <f>FNPVC!B12</f>
        <v>0</v>
      </c>
    </row>
    <row r="10" spans="1:14" s="32" customFormat="1" ht="26.25" customHeight="1" x14ac:dyDescent="0.15">
      <c r="A10" s="187">
        <v>5</v>
      </c>
      <c r="B10" s="422" t="s">
        <v>14</v>
      </c>
      <c r="C10" s="422"/>
      <c r="D10" s="192">
        <f>FNPVC!V8</f>
        <v>0</v>
      </c>
      <c r="E10" s="193"/>
    </row>
    <row r="11" spans="1:14" s="32" customFormat="1" ht="22.5" customHeight="1" x14ac:dyDescent="0.15">
      <c r="A11" s="187">
        <v>6</v>
      </c>
      <c r="B11" s="422" t="s">
        <v>15</v>
      </c>
      <c r="C11" s="422"/>
      <c r="D11" s="194"/>
      <c r="E11" s="195">
        <f>FNPVC!B8</f>
        <v>0</v>
      </c>
    </row>
    <row r="12" spans="1:14" s="32" customFormat="1" ht="25.5" customHeight="1" x14ac:dyDescent="0.15">
      <c r="A12" s="187">
        <v>7</v>
      </c>
      <c r="B12" s="422" t="s">
        <v>16</v>
      </c>
      <c r="C12" s="422"/>
      <c r="D12" s="194"/>
      <c r="E12" s="195">
        <f>FNPVC!B7</f>
        <v>0</v>
      </c>
    </row>
    <row r="13" spans="1:14" s="32" customFormat="1" ht="24.75" customHeight="1" x14ac:dyDescent="0.15">
      <c r="A13" s="187">
        <v>8</v>
      </c>
      <c r="B13" s="422" t="s">
        <v>17</v>
      </c>
      <c r="C13" s="422"/>
      <c r="D13" s="194"/>
      <c r="E13" s="195">
        <f>FNPVC!B10+FNPVC!B11</f>
        <v>0</v>
      </c>
    </row>
    <row r="14" spans="1:14" s="32" customFormat="1" ht="37.5" customHeight="1" x14ac:dyDescent="0.15">
      <c r="A14" s="187">
        <v>9</v>
      </c>
      <c r="B14" s="428" t="s">
        <v>156</v>
      </c>
      <c r="C14" s="428"/>
      <c r="D14" s="194"/>
      <c r="E14" s="195">
        <f>E12+E11-E13</f>
        <v>0</v>
      </c>
      <c r="G14" s="196"/>
    </row>
    <row r="15" spans="1:14" s="32" customFormat="1" ht="36" customHeight="1" x14ac:dyDescent="0.15">
      <c r="A15" s="187">
        <v>10</v>
      </c>
      <c r="B15" s="428" t="s">
        <v>18</v>
      </c>
      <c r="C15" s="428"/>
      <c r="D15" s="194"/>
      <c r="E15" s="195">
        <f>IF(E14&gt;0,E9-E14,E9)</f>
        <v>0</v>
      </c>
      <c r="F15" s="145"/>
      <c r="G15" s="145"/>
      <c r="H15" s="145"/>
      <c r="I15" s="145"/>
      <c r="J15" s="145"/>
      <c r="K15" s="145"/>
      <c r="L15" s="145"/>
      <c r="M15" s="145"/>
      <c r="N15" s="145"/>
    </row>
    <row r="16" spans="1:14" s="32" customFormat="1" ht="27" customHeight="1" thickBot="1" x14ac:dyDescent="0.2">
      <c r="A16" s="197">
        <v>11</v>
      </c>
      <c r="B16" s="198" t="s">
        <v>19</v>
      </c>
      <c r="C16" s="199" t="e">
        <f>IF(E15/E9&lt;0,1,E15/E9)</f>
        <v>#DIV/0!</v>
      </c>
      <c r="D16" s="200"/>
      <c r="E16" s="201"/>
      <c r="F16" s="145"/>
      <c r="G16" s="145"/>
      <c r="H16" s="145"/>
      <c r="I16" s="145"/>
      <c r="J16" s="145"/>
      <c r="K16" s="145"/>
      <c r="L16" s="145"/>
      <c r="M16" s="145"/>
      <c r="N16" s="145"/>
    </row>
    <row r="17" spans="1:5" s="32" customFormat="1" ht="23.25" customHeight="1" thickBot="1" x14ac:dyDescent="0.2">
      <c r="A17" s="202"/>
      <c r="B17" s="203"/>
      <c r="C17" s="204"/>
      <c r="D17" s="205"/>
      <c r="E17" s="205"/>
    </row>
    <row r="18" spans="1:5" s="32" customFormat="1" ht="22.9" customHeight="1" thickBot="1" x14ac:dyDescent="0.2">
      <c r="A18" s="206"/>
      <c r="B18" s="207" t="s">
        <v>158</v>
      </c>
      <c r="C18" s="208" t="s">
        <v>157</v>
      </c>
    </row>
    <row r="19" spans="1:5" s="32" customFormat="1" ht="31.5" customHeight="1" x14ac:dyDescent="0.15">
      <c r="A19" s="209" t="s">
        <v>4</v>
      </c>
      <c r="B19" s="210" t="s">
        <v>198</v>
      </c>
      <c r="C19" s="275">
        <f>'Investicijski troškovi'!B35+'Investicijski troškovi'!C35+'Investicijski troškovi'!D35+'Investicijski troškovi'!E35+'Investicijski troškovi'!F35</f>
        <v>0</v>
      </c>
    </row>
    <row r="20" spans="1:5" s="32" customFormat="1" ht="19.5" customHeight="1" x14ac:dyDescent="0.15">
      <c r="A20" s="211">
        <v>13</v>
      </c>
      <c r="B20" s="212" t="s">
        <v>20</v>
      </c>
      <c r="C20" s="331" t="e">
        <f>C16</f>
        <v>#DIV/0!</v>
      </c>
    </row>
    <row r="21" spans="1:5" s="32" customFormat="1" ht="35.25" customHeight="1" x14ac:dyDescent="0.15">
      <c r="A21" s="211">
        <v>14</v>
      </c>
      <c r="B21" s="212" t="s">
        <v>21</v>
      </c>
      <c r="C21" s="213" t="e">
        <f>C19*C20</f>
        <v>#DIV/0!</v>
      </c>
    </row>
    <row r="22" spans="1:5" s="32" customFormat="1" ht="24" customHeight="1" x14ac:dyDescent="0.15">
      <c r="A22" s="211">
        <v>15</v>
      </c>
      <c r="B22" s="212" t="s">
        <v>22</v>
      </c>
      <c r="C22" s="331">
        <v>0.7</v>
      </c>
      <c r="D22" s="214"/>
    </row>
    <row r="23" spans="1:5" s="32" customFormat="1" ht="27.75" customHeight="1" thickBot="1" x14ac:dyDescent="0.2">
      <c r="A23" s="215">
        <v>16</v>
      </c>
      <c r="B23" s="216" t="s">
        <v>245</v>
      </c>
      <c r="C23" s="217" t="e">
        <f>C21*C22</f>
        <v>#DIV/0!</v>
      </c>
    </row>
    <row r="24" spans="1:5" ht="15.75" x14ac:dyDescent="0.25">
      <c r="B24" s="218"/>
    </row>
  </sheetData>
  <mergeCells count="13">
    <mergeCell ref="B2:D2"/>
    <mergeCell ref="D4:D5"/>
    <mergeCell ref="E4:E5"/>
    <mergeCell ref="B14:C14"/>
    <mergeCell ref="B15:C15"/>
    <mergeCell ref="B11:C11"/>
    <mergeCell ref="B12:C12"/>
    <mergeCell ref="B13:C13"/>
    <mergeCell ref="A4:A5"/>
    <mergeCell ref="B4:C5"/>
    <mergeCell ref="B8:C8"/>
    <mergeCell ref="B9:C9"/>
    <mergeCell ref="B10:C10"/>
  </mergeCells>
  <phoneticPr fontId="9" type="noConversion"/>
  <pageMargins left="0.7" right="0.7" top="0.75" bottom="0.75" header="0.3" footer="0.3"/>
  <pageSetup paperSize="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2:DK21"/>
  <sheetViews>
    <sheetView zoomScale="120" zoomScaleNormal="120" workbookViewId="0">
      <selection activeCell="C6" sqref="C6"/>
    </sheetView>
  </sheetViews>
  <sheetFormatPr defaultColWidth="9.140625" defaultRowHeight="12.75" x14ac:dyDescent="0.2"/>
  <cols>
    <col min="1" max="1" width="44.28515625" style="83" customWidth="1"/>
    <col min="2" max="2" width="19.7109375" style="83" customWidth="1"/>
    <col min="3" max="3" width="18" style="83" customWidth="1"/>
    <col min="4" max="4" width="14" style="83" bestFit="1" customWidth="1"/>
    <col min="5" max="5" width="12.85546875" style="83" bestFit="1" customWidth="1"/>
    <col min="6" max="8" width="11" style="83" customWidth="1"/>
    <col min="9" max="16384" width="9.140625" style="83"/>
  </cols>
  <sheetData>
    <row r="2" spans="1:115" ht="37.15" customHeight="1" thickBot="1" x14ac:dyDescent="0.25">
      <c r="A2" s="429" t="s">
        <v>159</v>
      </c>
      <c r="B2" s="430"/>
      <c r="C2" s="431"/>
    </row>
    <row r="3" spans="1:115" ht="21.6" customHeight="1" thickTop="1" thickBot="1" x14ac:dyDescent="0.25"/>
    <row r="4" spans="1:115" s="145" customFormat="1" ht="24" customHeight="1" thickTop="1" thickBot="1" x14ac:dyDescent="0.2">
      <c r="A4" s="219" t="s">
        <v>193</v>
      </c>
      <c r="B4" s="219" t="s">
        <v>55</v>
      </c>
      <c r="C4" s="219">
        <v>1</v>
      </c>
      <c r="D4" s="219">
        <v>2</v>
      </c>
      <c r="E4" s="220">
        <v>3</v>
      </c>
      <c r="F4" s="220">
        <v>4</v>
      </c>
      <c r="G4" s="220">
        <v>5</v>
      </c>
      <c r="H4" s="220">
        <v>6</v>
      </c>
    </row>
    <row r="5" spans="1:115" s="145" customFormat="1" ht="15" customHeight="1" thickTop="1" x14ac:dyDescent="0.15">
      <c r="A5" s="221" t="s">
        <v>104</v>
      </c>
      <c r="B5" s="222">
        <f>C5+D5+E5+F5+G5+H5</f>
        <v>0</v>
      </c>
      <c r="C5" s="235"/>
      <c r="D5" s="235"/>
      <c r="E5" s="235"/>
      <c r="F5" s="235"/>
      <c r="G5" s="235"/>
      <c r="H5" s="235"/>
    </row>
    <row r="6" spans="1:115" s="145" customFormat="1" ht="13.15" customHeight="1" x14ac:dyDescent="0.15">
      <c r="A6" s="223" t="s">
        <v>105</v>
      </c>
      <c r="B6" s="224">
        <f>C6+D6+E6+F6+G6+H6</f>
        <v>0</v>
      </c>
      <c r="C6" s="236">
        <f>'Investicijski troškovi'!B35</f>
        <v>0</v>
      </c>
      <c r="D6" s="236">
        <f>'Investicijski troškovi'!C35</f>
        <v>0</v>
      </c>
      <c r="E6" s="236">
        <f>'Investicijski troškovi'!D35</f>
        <v>0</v>
      </c>
      <c r="F6" s="236"/>
      <c r="G6" s="236"/>
      <c r="H6" s="236"/>
    </row>
    <row r="7" spans="1:115" s="145" customFormat="1" ht="13.15" customHeight="1" x14ac:dyDescent="0.15"/>
    <row r="8" spans="1:115" s="145" customFormat="1" ht="24.75" customHeight="1" x14ac:dyDescent="0.15">
      <c r="A8" s="432" t="s">
        <v>192</v>
      </c>
      <c r="B8" s="433"/>
      <c r="C8" s="433"/>
      <c r="D8" s="433"/>
      <c r="E8" s="433"/>
      <c r="F8" s="433"/>
      <c r="G8" s="433"/>
      <c r="H8" s="433"/>
    </row>
    <row r="9" spans="1:115" s="145" customFormat="1" ht="13.15" customHeight="1" thickBot="1" x14ac:dyDescent="0.2"/>
    <row r="10" spans="1:115" s="145" customFormat="1" ht="27.6" customHeight="1" thickTop="1" thickBot="1" x14ac:dyDescent="0.2">
      <c r="A10" s="225" t="s">
        <v>106</v>
      </c>
      <c r="B10" s="225" t="s">
        <v>55</v>
      </c>
      <c r="C10" s="225">
        <v>1</v>
      </c>
      <c r="D10" s="225">
        <v>2</v>
      </c>
      <c r="E10" s="225">
        <v>3</v>
      </c>
      <c r="F10" s="225">
        <v>4</v>
      </c>
      <c r="G10" s="225">
        <v>5</v>
      </c>
      <c r="H10" s="225">
        <v>6</v>
      </c>
    </row>
    <row r="11" spans="1:115" s="145" customFormat="1" ht="13.15" customHeight="1" thickTop="1" x14ac:dyDescent="0.15">
      <c r="A11" s="226" t="s">
        <v>46</v>
      </c>
      <c r="B11" s="227" t="e">
        <f>SUM(C11:H11)</f>
        <v>#DIV/0!</v>
      </c>
      <c r="C11" s="222" t="e">
        <f>'EU Doprinos'!$C$16*'EU Doprinos'!$C$22*'Izvori financiranja'!C6</f>
        <v>#DIV/0!</v>
      </c>
      <c r="D11" s="222" t="e">
        <f>'EU Doprinos'!$C$16*'EU Doprinos'!$C$22*'Izvori financiranja'!D6</f>
        <v>#DIV/0!</v>
      </c>
      <c r="E11" s="222" t="e">
        <f>'EU Doprinos'!$C$16*'EU Doprinos'!$C$22*'Izvori financiranja'!E6</f>
        <v>#DIV/0!</v>
      </c>
      <c r="F11" s="222" t="e">
        <f>'EU Doprinos'!$C$16*'EU Doprinos'!$C$22*'Izvori financiranja'!F6</f>
        <v>#DIV/0!</v>
      </c>
      <c r="G11" s="222" t="e">
        <f>'EU Doprinos'!$C$16*'EU Doprinos'!$C$22*'Izvori financiranja'!G6</f>
        <v>#DIV/0!</v>
      </c>
      <c r="H11" s="222" t="e">
        <f>'EU Doprinos'!$C$16*'EU Doprinos'!$C$22*'Izvori financiranja'!H6</f>
        <v>#DIV/0!</v>
      </c>
    </row>
    <row r="12" spans="1:115" s="149" customFormat="1" ht="13.15" customHeight="1" x14ac:dyDescent="0.15">
      <c r="A12" s="46" t="s">
        <v>47</v>
      </c>
      <c r="B12" s="228" t="e">
        <f>SUM(C12:H12)</f>
        <v>#DIV/0!</v>
      </c>
      <c r="C12" s="237" t="e">
        <f>C6-C11</f>
        <v>#DIV/0!</v>
      </c>
      <c r="D12" s="237" t="e">
        <f>D6-D11</f>
        <v>#DIV/0!</v>
      </c>
      <c r="E12" s="237" t="e">
        <f>E6-E11</f>
        <v>#DIV/0!</v>
      </c>
      <c r="F12" s="237"/>
      <c r="G12" s="237"/>
      <c r="H12" s="237"/>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row>
    <row r="13" spans="1:115" s="145" customFormat="1" ht="13.15" customHeight="1" x14ac:dyDescent="0.15">
      <c r="A13" s="46" t="s">
        <v>120</v>
      </c>
      <c r="B13" s="228">
        <f>SUM(C13:H13)</f>
        <v>0</v>
      </c>
      <c r="C13" s="238"/>
      <c r="D13" s="238"/>
      <c r="E13" s="238"/>
      <c r="F13" s="238"/>
      <c r="G13" s="238"/>
      <c r="H13" s="238"/>
    </row>
    <row r="14" spans="1:115" s="145" customFormat="1" ht="13.15" customHeight="1" x14ac:dyDescent="0.15">
      <c r="A14" s="229" t="s">
        <v>55</v>
      </c>
      <c r="B14" s="230" t="e">
        <f>SUM(C14:H14)</f>
        <v>#DIV/0!</v>
      </c>
      <c r="C14" s="231" t="e">
        <f t="shared" ref="C14:H14" si="0">SUM(C11:C13)</f>
        <v>#DIV/0!</v>
      </c>
      <c r="D14" s="231" t="e">
        <f t="shared" si="0"/>
        <v>#DIV/0!</v>
      </c>
      <c r="E14" s="231" t="e">
        <f t="shared" si="0"/>
        <v>#DIV/0!</v>
      </c>
      <c r="F14" s="231" t="e">
        <f t="shared" si="0"/>
        <v>#DIV/0!</v>
      </c>
      <c r="G14" s="231" t="e">
        <f t="shared" si="0"/>
        <v>#DIV/0!</v>
      </c>
      <c r="H14" s="231" t="e">
        <f t="shared" si="0"/>
        <v>#DIV/0!</v>
      </c>
    </row>
    <row r="15" spans="1:115" x14ac:dyDescent="0.2">
      <c r="C15" s="232"/>
      <c r="D15" s="232"/>
      <c r="E15" s="232"/>
    </row>
    <row r="16" spans="1:115" x14ac:dyDescent="0.2">
      <c r="C16" s="233"/>
      <c r="D16" s="233"/>
      <c r="E16" s="233"/>
    </row>
    <row r="17" spans="2:4" x14ac:dyDescent="0.2">
      <c r="B17" s="234"/>
    </row>
    <row r="18" spans="2:4" x14ac:dyDescent="0.2">
      <c r="B18" s="234"/>
    </row>
    <row r="21" spans="2:4" x14ac:dyDescent="0.2">
      <c r="D21" s="234"/>
    </row>
  </sheetData>
  <mergeCells count="2">
    <mergeCell ref="A2:C2"/>
    <mergeCell ref="A8:H8"/>
  </mergeCells>
  <phoneticPr fontId="0" type="noConversion"/>
  <pageMargins left="0.74803149606299213" right="0.74803149606299213" top="0.98425196850393704" bottom="0.98425196850393704" header="0.51181102362204722" footer="0.51181102362204722"/>
  <pageSetup paperSize="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C29"/>
  <sheetViews>
    <sheetView zoomScale="110" zoomScaleNormal="110" workbookViewId="0">
      <pane ySplit="1" topLeftCell="A2" activePane="bottomLeft" state="frozen"/>
      <selection activeCell="H24" sqref="H24"/>
      <selection pane="bottomLeft" activeCell="B23" sqref="B23"/>
    </sheetView>
  </sheetViews>
  <sheetFormatPr defaultColWidth="9.140625" defaultRowHeight="12" x14ac:dyDescent="0.2"/>
  <cols>
    <col min="1" max="1" width="37.7109375" style="239" customWidth="1"/>
    <col min="2" max="21" width="12.42578125" style="239" customWidth="1"/>
    <col min="22" max="16384" width="9.140625" style="239"/>
  </cols>
  <sheetData>
    <row r="1" spans="1:237" ht="12.75" thickBot="1" x14ac:dyDescent="0.25"/>
    <row r="2" spans="1:237" ht="27" customHeight="1" thickTop="1" thickBot="1" x14ac:dyDescent="0.25">
      <c r="A2" s="434" t="s">
        <v>107</v>
      </c>
      <c r="B2" s="435"/>
      <c r="C2" s="435"/>
      <c r="D2" s="436"/>
    </row>
    <row r="3" spans="1:237" s="83" customFormat="1" ht="15.6" customHeight="1" thickTop="1" thickBot="1" x14ac:dyDescent="0.25"/>
    <row r="4" spans="1:237" ht="9.6" customHeight="1" thickTop="1" x14ac:dyDescent="0.2">
      <c r="A4" s="437" t="s">
        <v>247</v>
      </c>
      <c r="B4" s="438"/>
      <c r="C4" s="438"/>
      <c r="D4" s="439"/>
    </row>
    <row r="5" spans="1:237" ht="9.6" customHeight="1" x14ac:dyDescent="0.2">
      <c r="A5" s="440"/>
      <c r="B5" s="441"/>
      <c r="C5" s="441"/>
      <c r="D5" s="442"/>
    </row>
    <row r="6" spans="1:237" ht="9.6" customHeight="1" x14ac:dyDescent="0.2">
      <c r="A6" s="440"/>
      <c r="B6" s="441"/>
      <c r="C6" s="441"/>
      <c r="D6" s="442"/>
    </row>
    <row r="7" spans="1:237" ht="68.45" customHeight="1" thickBot="1" x14ac:dyDescent="0.25">
      <c r="A7" s="443"/>
      <c r="B7" s="444"/>
      <c r="C7" s="444"/>
      <c r="D7" s="445"/>
    </row>
    <row r="8" spans="1:237" ht="26.45" customHeight="1" thickTop="1" x14ac:dyDescent="0.2"/>
    <row r="9" spans="1:237" s="32" customFormat="1" ht="28.9" customHeight="1" x14ac:dyDescent="0.15">
      <c r="A9" s="48" t="s">
        <v>0</v>
      </c>
      <c r="B9" s="49">
        <v>1</v>
      </c>
      <c r="C9" s="49">
        <v>2</v>
      </c>
      <c r="D9" s="49">
        <v>3</v>
      </c>
      <c r="E9" s="49">
        <v>4</v>
      </c>
      <c r="F9" s="49">
        <v>5</v>
      </c>
      <c r="G9" s="49">
        <v>6</v>
      </c>
      <c r="H9" s="49">
        <v>7</v>
      </c>
      <c r="I9" s="49">
        <v>8</v>
      </c>
      <c r="J9" s="49">
        <v>9</v>
      </c>
      <c r="K9" s="49">
        <v>10</v>
      </c>
      <c r="L9" s="49">
        <v>11</v>
      </c>
      <c r="M9" s="49">
        <v>12</v>
      </c>
      <c r="N9" s="49">
        <v>13</v>
      </c>
      <c r="O9" s="49">
        <v>14</v>
      </c>
      <c r="P9" s="49">
        <v>15</v>
      </c>
      <c r="Q9" s="49">
        <v>16</v>
      </c>
      <c r="R9" s="49">
        <v>17</v>
      </c>
      <c r="S9" s="49">
        <v>18</v>
      </c>
      <c r="T9" s="49">
        <v>19</v>
      </c>
      <c r="U9" s="49">
        <v>20</v>
      </c>
    </row>
    <row r="10" spans="1:237" s="33" customFormat="1" ht="15.6" customHeight="1" x14ac:dyDescent="0.15">
      <c r="A10" s="26" t="s">
        <v>51</v>
      </c>
      <c r="B10" s="25">
        <f>FNPVC!C7</f>
        <v>0</v>
      </c>
      <c r="C10" s="25">
        <f>FNPVC!D7</f>
        <v>0</v>
      </c>
      <c r="D10" s="25">
        <f>FNPVC!E7</f>
        <v>0</v>
      </c>
      <c r="E10" s="25">
        <f>FNPVC!F7</f>
        <v>0</v>
      </c>
      <c r="F10" s="25">
        <f>FNPVC!G7</f>
        <v>0</v>
      </c>
      <c r="G10" s="25">
        <f>FNPVC!H7</f>
        <v>0</v>
      </c>
      <c r="H10" s="25">
        <f>FNPVC!I7</f>
        <v>0</v>
      </c>
      <c r="I10" s="25">
        <f>FNPVC!J7</f>
        <v>0</v>
      </c>
      <c r="J10" s="25">
        <f>FNPVC!K7</f>
        <v>0</v>
      </c>
      <c r="K10" s="25">
        <f>FNPVC!L7</f>
        <v>0</v>
      </c>
      <c r="L10" s="25">
        <f>FNPVC!M7</f>
        <v>0</v>
      </c>
      <c r="M10" s="25">
        <f>FNPVC!N7</f>
        <v>0</v>
      </c>
      <c r="N10" s="25">
        <f>FNPVC!O7</f>
        <v>0</v>
      </c>
      <c r="O10" s="25">
        <f>FNPVC!P7</f>
        <v>0</v>
      </c>
      <c r="P10" s="25">
        <f>FNPVC!Q7</f>
        <v>0</v>
      </c>
      <c r="Q10" s="25">
        <f>FNPVC!R7</f>
        <v>0</v>
      </c>
      <c r="R10" s="25">
        <f>FNPVC!S7</f>
        <v>0</v>
      </c>
      <c r="S10" s="25">
        <f>FNPVC!T7</f>
        <v>0</v>
      </c>
      <c r="T10" s="25">
        <f>FNPVC!U7</f>
        <v>0</v>
      </c>
      <c r="U10" s="25">
        <f>FNPVC!V7</f>
        <v>0</v>
      </c>
      <c r="X10" s="32"/>
      <c r="Y10" s="32"/>
      <c r="Z10" s="32"/>
      <c r="AA10" s="32"/>
      <c r="AB10" s="32"/>
      <c r="AC10" s="32"/>
      <c r="AD10" s="32"/>
      <c r="AE10" s="32"/>
      <c r="AF10" s="32"/>
    </row>
    <row r="11" spans="1:237" s="33" customFormat="1" ht="15.6" customHeight="1" x14ac:dyDescent="0.15">
      <c r="A11" s="26" t="s">
        <v>123</v>
      </c>
      <c r="B11" s="65"/>
      <c r="C11" s="65"/>
      <c r="D11" s="65"/>
      <c r="E11" s="65">
        <v>0</v>
      </c>
      <c r="F11" s="65">
        <v>0</v>
      </c>
      <c r="G11" s="65">
        <v>0</v>
      </c>
      <c r="H11" s="65">
        <v>0</v>
      </c>
      <c r="I11" s="65">
        <v>0</v>
      </c>
      <c r="J11" s="65">
        <v>0</v>
      </c>
      <c r="K11" s="65">
        <v>0</v>
      </c>
      <c r="L11" s="65">
        <v>0</v>
      </c>
      <c r="M11" s="65">
        <v>0</v>
      </c>
      <c r="N11" s="65">
        <v>0</v>
      </c>
      <c r="O11" s="65">
        <v>0</v>
      </c>
      <c r="P11" s="65">
        <v>0</v>
      </c>
      <c r="Q11" s="65">
        <v>0</v>
      </c>
      <c r="R11" s="65">
        <v>0</v>
      </c>
      <c r="S11" s="65">
        <v>0</v>
      </c>
      <c r="T11" s="65">
        <v>0</v>
      </c>
      <c r="U11" s="65">
        <v>0</v>
      </c>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row>
    <row r="12" spans="1:237" s="33" customFormat="1" ht="15.6" customHeight="1" x14ac:dyDescent="0.15">
      <c r="A12" s="26" t="str">
        <f>'Izvori financiranja'!A11</f>
        <v>Doprinos zajednice</v>
      </c>
      <c r="B12" s="25" t="e">
        <f>'Izvori financiranja'!C11</f>
        <v>#DIV/0!</v>
      </c>
      <c r="C12" s="25" t="e">
        <f>'Izvori financiranja'!D11</f>
        <v>#DIV/0!</v>
      </c>
      <c r="D12" s="25" t="e">
        <f>'Izvori financiranja'!E11</f>
        <v>#DIV/0!</v>
      </c>
      <c r="E12" s="25" t="e">
        <f>'Izvori financiranja'!F11</f>
        <v>#DIV/0!</v>
      </c>
      <c r="F12" s="25" t="e">
        <f>'Izvori financiranja'!G11</f>
        <v>#DIV/0!</v>
      </c>
      <c r="G12" s="25" t="e">
        <f>'Izvori financiranja'!H11</f>
        <v>#DIV/0!</v>
      </c>
      <c r="H12" s="25"/>
      <c r="I12" s="25"/>
      <c r="J12" s="25"/>
      <c r="K12" s="25"/>
      <c r="L12" s="25"/>
      <c r="M12" s="25"/>
      <c r="N12" s="25"/>
      <c r="O12" s="25"/>
      <c r="P12" s="25"/>
      <c r="Q12" s="25"/>
      <c r="R12" s="25"/>
      <c r="S12" s="25"/>
      <c r="T12" s="25"/>
      <c r="U12" s="25"/>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row>
    <row r="13" spans="1:237" s="38" customFormat="1" ht="15.6" customHeight="1" x14ac:dyDescent="0.15">
      <c r="A13" s="27" t="str">
        <f>'Izvori financiranja'!A12</f>
        <v>Javni doprinos</v>
      </c>
      <c r="B13" s="25" t="e">
        <f>'Izvori financiranja'!C12</f>
        <v>#DIV/0!</v>
      </c>
      <c r="C13" s="25" t="e">
        <f>'Izvori financiranja'!D12</f>
        <v>#DIV/0!</v>
      </c>
      <c r="D13" s="25" t="e">
        <f>'Izvori financiranja'!E12</f>
        <v>#DIV/0!</v>
      </c>
      <c r="E13" s="25">
        <f>'Izvori financiranja'!F12</f>
        <v>0</v>
      </c>
      <c r="F13" s="25">
        <f>'Izvori financiranja'!G12</f>
        <v>0</v>
      </c>
      <c r="G13" s="25">
        <f>'Izvori financiranja'!H12</f>
        <v>0</v>
      </c>
      <c r="H13" s="25"/>
      <c r="I13" s="25"/>
      <c r="J13" s="25"/>
      <c r="K13" s="25"/>
      <c r="L13" s="25"/>
      <c r="M13" s="25"/>
      <c r="N13" s="25"/>
      <c r="O13" s="25"/>
      <c r="P13" s="25"/>
      <c r="Q13" s="25"/>
      <c r="R13" s="25"/>
      <c r="S13" s="25"/>
      <c r="T13" s="25"/>
      <c r="U13" s="25"/>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row>
    <row r="14" spans="1:237" s="38" customFormat="1" ht="15.6" customHeight="1" x14ac:dyDescent="0.15">
      <c r="A14" s="27" t="str">
        <f>'Izvori financiranja'!A13</f>
        <v>Zajam</v>
      </c>
      <c r="B14" s="25">
        <f>'Izvori financiranja'!C13</f>
        <v>0</v>
      </c>
      <c r="C14" s="25">
        <f>'Izvori financiranja'!D13</f>
        <v>0</v>
      </c>
      <c r="D14" s="25">
        <f>'Izvori financiranja'!E13</f>
        <v>0</v>
      </c>
      <c r="E14" s="25">
        <f>'Izvori financiranja'!F13</f>
        <v>0</v>
      </c>
      <c r="F14" s="25">
        <f>'Izvori financiranja'!G13</f>
        <v>0</v>
      </c>
      <c r="G14" s="25">
        <f>'Izvori financiranja'!H13</f>
        <v>0</v>
      </c>
      <c r="H14" s="25"/>
      <c r="I14" s="25"/>
      <c r="J14" s="25"/>
      <c r="K14" s="25"/>
      <c r="L14" s="25"/>
      <c r="M14" s="25"/>
      <c r="N14" s="25"/>
      <c r="O14" s="25"/>
      <c r="P14" s="25"/>
      <c r="Q14" s="25"/>
      <c r="R14" s="25"/>
      <c r="S14" s="25"/>
      <c r="T14" s="25"/>
      <c r="U14" s="25"/>
      <c r="V14" s="33"/>
      <c r="W14" s="33"/>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row>
    <row r="15" spans="1:237" s="34" customFormat="1" ht="19.149999999999999" customHeight="1" x14ac:dyDescent="0.15">
      <c r="A15" s="29" t="s">
        <v>50</v>
      </c>
      <c r="B15" s="28" t="e">
        <f t="shared" ref="B15:U15" si="0">SUM(B10:B14)</f>
        <v>#DIV/0!</v>
      </c>
      <c r="C15" s="28" t="e">
        <f t="shared" si="0"/>
        <v>#DIV/0!</v>
      </c>
      <c r="D15" s="28" t="e">
        <f t="shared" si="0"/>
        <v>#DIV/0!</v>
      </c>
      <c r="E15" s="28" t="e">
        <f t="shared" si="0"/>
        <v>#DIV/0!</v>
      </c>
      <c r="F15" s="28" t="e">
        <f t="shared" si="0"/>
        <v>#DIV/0!</v>
      </c>
      <c r="G15" s="28" t="e">
        <f t="shared" si="0"/>
        <v>#DIV/0!</v>
      </c>
      <c r="H15" s="28">
        <f t="shared" si="0"/>
        <v>0</v>
      </c>
      <c r="I15" s="28">
        <f t="shared" si="0"/>
        <v>0</v>
      </c>
      <c r="J15" s="28">
        <f t="shared" si="0"/>
        <v>0</v>
      </c>
      <c r="K15" s="28">
        <f t="shared" si="0"/>
        <v>0</v>
      </c>
      <c r="L15" s="28">
        <f t="shared" si="0"/>
        <v>0</v>
      </c>
      <c r="M15" s="28">
        <f t="shared" si="0"/>
        <v>0</v>
      </c>
      <c r="N15" s="28">
        <f t="shared" si="0"/>
        <v>0</v>
      </c>
      <c r="O15" s="28">
        <f t="shared" si="0"/>
        <v>0</v>
      </c>
      <c r="P15" s="28">
        <f t="shared" si="0"/>
        <v>0</v>
      </c>
      <c r="Q15" s="28">
        <f t="shared" si="0"/>
        <v>0</v>
      </c>
      <c r="R15" s="28">
        <f t="shared" si="0"/>
        <v>0</v>
      </c>
      <c r="S15" s="28">
        <f t="shared" si="0"/>
        <v>0</v>
      </c>
      <c r="T15" s="28">
        <f t="shared" si="0"/>
        <v>0</v>
      </c>
      <c r="U15" s="28">
        <f t="shared" si="0"/>
        <v>0</v>
      </c>
      <c r="V15" s="33"/>
      <c r="W15" s="33"/>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row>
    <row r="16" spans="1:237" s="33" customFormat="1" ht="15.6" customHeight="1" x14ac:dyDescent="0.15">
      <c r="A16" s="27" t="s">
        <v>42</v>
      </c>
      <c r="B16" s="72">
        <f>FNPVC!C10</f>
        <v>0</v>
      </c>
      <c r="C16" s="72">
        <f>FNPVC!D10</f>
        <v>0</v>
      </c>
      <c r="D16" s="72">
        <f>FNPVC!E10</f>
        <v>0</v>
      </c>
      <c r="E16" s="72">
        <f>FNPVC!F10</f>
        <v>0</v>
      </c>
      <c r="F16" s="72">
        <f>FNPVC!G10</f>
        <v>0</v>
      </c>
      <c r="G16" s="72">
        <f>FNPVC!H10</f>
        <v>0</v>
      </c>
      <c r="H16" s="72">
        <f>FNPVC!I10</f>
        <v>0</v>
      </c>
      <c r="I16" s="72">
        <f>FNPVC!J10</f>
        <v>0</v>
      </c>
      <c r="J16" s="72">
        <f>FNPVC!K10</f>
        <v>0</v>
      </c>
      <c r="K16" s="72">
        <f>FNPVC!L10</f>
        <v>0</v>
      </c>
      <c r="L16" s="72">
        <f>FNPVC!M10</f>
        <v>0</v>
      </c>
      <c r="M16" s="72">
        <f>FNPVC!N10</f>
        <v>0</v>
      </c>
      <c r="N16" s="72">
        <f>FNPVC!O10</f>
        <v>0</v>
      </c>
      <c r="O16" s="72">
        <f>FNPVC!P10</f>
        <v>0</v>
      </c>
      <c r="P16" s="72">
        <f>FNPVC!Q10</f>
        <v>0</v>
      </c>
      <c r="Q16" s="72">
        <f>FNPVC!R10</f>
        <v>0</v>
      </c>
      <c r="R16" s="72">
        <f>FNPVC!S10</f>
        <v>0</v>
      </c>
      <c r="S16" s="72">
        <f>FNPVC!T10</f>
        <v>0</v>
      </c>
      <c r="T16" s="72">
        <f>FNPVC!U10</f>
        <v>0</v>
      </c>
      <c r="U16" s="72">
        <f>FNPVC!V10</f>
        <v>0</v>
      </c>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row>
    <row r="17" spans="1:237" s="33" customFormat="1" ht="15.6" customHeight="1" x14ac:dyDescent="0.15">
      <c r="A17" s="27" t="str">
        <f>FNPVC!A11</f>
        <v>Troškovi zamjene opreme</v>
      </c>
      <c r="B17" s="25">
        <f>FNPVC!C11</f>
        <v>0</v>
      </c>
      <c r="C17" s="25">
        <f>FNPVC!D11</f>
        <v>0</v>
      </c>
      <c r="D17" s="25">
        <f>FNPVC!E11</f>
        <v>0</v>
      </c>
      <c r="E17" s="25">
        <f>FNPVC!F11</f>
        <v>0</v>
      </c>
      <c r="F17" s="25">
        <f>FNPVC!G11</f>
        <v>0</v>
      </c>
      <c r="G17" s="25">
        <f>FNPVC!H11</f>
        <v>0</v>
      </c>
      <c r="H17" s="25">
        <f>FNPVC!I11</f>
        <v>0</v>
      </c>
      <c r="I17" s="25">
        <f>FNPVC!J11</f>
        <v>0</v>
      </c>
      <c r="J17" s="25">
        <f>FNPVC!K11</f>
        <v>0</v>
      </c>
      <c r="K17" s="25">
        <f>FNPVC!L11</f>
        <v>0</v>
      </c>
      <c r="L17" s="25">
        <f>FNPVC!M11</f>
        <v>0</v>
      </c>
      <c r="M17" s="25">
        <f>FNPVC!N11</f>
        <v>0</v>
      </c>
      <c r="N17" s="25">
        <f>FNPVC!O11</f>
        <v>0</v>
      </c>
      <c r="O17" s="25">
        <f>FNPVC!P11</f>
        <v>0</v>
      </c>
      <c r="P17" s="25">
        <f>FNPVC!Q11</f>
        <v>0</v>
      </c>
      <c r="Q17" s="25">
        <f>FNPVC!R11</f>
        <v>0</v>
      </c>
      <c r="R17" s="25">
        <f>FNPVC!S11</f>
        <v>0</v>
      </c>
      <c r="S17" s="25">
        <f>FNPVC!T11</f>
        <v>0</v>
      </c>
      <c r="T17" s="25">
        <f>FNPVC!U11</f>
        <v>0</v>
      </c>
      <c r="U17" s="25">
        <f>FNPVC!V11</f>
        <v>0</v>
      </c>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row>
    <row r="18" spans="1:237" s="33" customFormat="1" ht="15.6" customHeight="1" x14ac:dyDescent="0.15">
      <c r="A18" s="27" t="s">
        <v>52</v>
      </c>
      <c r="B18" s="65"/>
      <c r="C18" s="65"/>
      <c r="D18" s="65"/>
      <c r="E18" s="65"/>
      <c r="F18" s="65"/>
      <c r="G18" s="65"/>
      <c r="H18" s="65"/>
      <c r="I18" s="65"/>
      <c r="J18" s="65"/>
      <c r="K18" s="65"/>
      <c r="L18" s="65"/>
      <c r="M18" s="65"/>
      <c r="N18" s="65"/>
      <c r="O18" s="66"/>
      <c r="P18" s="65"/>
      <c r="Q18" s="65"/>
      <c r="R18" s="65"/>
      <c r="S18" s="65"/>
      <c r="T18" s="65"/>
      <c r="U18" s="65"/>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row>
    <row r="19" spans="1:237" s="33" customFormat="1" ht="15.6" customHeight="1" x14ac:dyDescent="0.15">
      <c r="A19" s="27" t="str">
        <f>FNPVC!A12</f>
        <v>Investicijski troškovi</v>
      </c>
      <c r="B19" s="25">
        <f>'Investicijski troškovi'!B32</f>
        <v>0</v>
      </c>
      <c r="C19" s="25">
        <f>'Investicijski troškovi'!C32</f>
        <v>0</v>
      </c>
      <c r="D19" s="25">
        <f>'Investicijski troškovi'!D32</f>
        <v>0</v>
      </c>
      <c r="E19" s="25">
        <f>'Investicijski troškovi'!E32</f>
        <v>0</v>
      </c>
      <c r="F19" s="25">
        <f>'Investicijski troškovi'!F32</f>
        <v>0</v>
      </c>
      <c r="G19" s="25">
        <f>'Investicijski troškovi'!G32</f>
        <v>0</v>
      </c>
      <c r="H19" s="25"/>
      <c r="I19" s="25"/>
      <c r="J19" s="25"/>
      <c r="K19" s="25"/>
      <c r="L19" s="25"/>
      <c r="M19" s="25"/>
      <c r="N19" s="25"/>
      <c r="O19" s="25"/>
      <c r="P19" s="25"/>
      <c r="Q19" s="25"/>
      <c r="R19" s="25"/>
      <c r="S19" s="25"/>
      <c r="T19" s="25"/>
      <c r="U19" s="25"/>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row>
    <row r="20" spans="1:237" s="33" customFormat="1" ht="15.6" customHeight="1" x14ac:dyDescent="0.15">
      <c r="A20" s="27" t="s">
        <v>53</v>
      </c>
      <c r="B20" s="65"/>
      <c r="C20" s="65"/>
      <c r="D20" s="65"/>
      <c r="E20" s="65"/>
      <c r="F20" s="65"/>
      <c r="G20" s="65"/>
      <c r="H20" s="65"/>
      <c r="I20" s="65"/>
      <c r="J20" s="65"/>
      <c r="K20" s="65"/>
      <c r="L20" s="65"/>
      <c r="M20" s="65"/>
      <c r="N20" s="65"/>
      <c r="O20" s="65"/>
      <c r="P20" s="65"/>
      <c r="Q20" s="65"/>
      <c r="R20" s="65"/>
      <c r="S20" s="65"/>
      <c r="T20" s="65"/>
      <c r="U20" s="65"/>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row>
    <row r="21" spans="1:237" s="33" customFormat="1" ht="15.6" customHeight="1" x14ac:dyDescent="0.15">
      <c r="A21" s="27" t="s">
        <v>194</v>
      </c>
      <c r="B21" s="65"/>
      <c r="C21" s="65"/>
      <c r="D21" s="65"/>
      <c r="E21" s="65"/>
      <c r="F21" s="65"/>
      <c r="G21" s="65"/>
      <c r="H21" s="65"/>
      <c r="I21" s="65"/>
      <c r="J21" s="65"/>
      <c r="K21" s="65"/>
      <c r="L21" s="65"/>
      <c r="M21" s="65"/>
      <c r="N21" s="65"/>
      <c r="O21" s="65"/>
      <c r="P21" s="65"/>
      <c r="Q21" s="65"/>
      <c r="R21" s="65"/>
      <c r="S21" s="65"/>
      <c r="T21" s="65"/>
      <c r="U21" s="65"/>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row>
    <row r="22" spans="1:237" s="34" customFormat="1" ht="22.9" customHeight="1" x14ac:dyDescent="0.15">
      <c r="A22" s="29" t="s">
        <v>49</v>
      </c>
      <c r="B22" s="28">
        <f>SUM(B16:B21)</f>
        <v>0</v>
      </c>
      <c r="C22" s="28">
        <f t="shared" ref="C22:U22" si="1">SUM(C16:C21)</f>
        <v>0</v>
      </c>
      <c r="D22" s="28">
        <f t="shared" si="1"/>
        <v>0</v>
      </c>
      <c r="E22" s="28">
        <f t="shared" si="1"/>
        <v>0</v>
      </c>
      <c r="F22" s="28">
        <f t="shared" si="1"/>
        <v>0</v>
      </c>
      <c r="G22" s="28">
        <f t="shared" si="1"/>
        <v>0</v>
      </c>
      <c r="H22" s="28">
        <f t="shared" si="1"/>
        <v>0</v>
      </c>
      <c r="I22" s="28">
        <f t="shared" si="1"/>
        <v>0</v>
      </c>
      <c r="J22" s="28">
        <f t="shared" si="1"/>
        <v>0</v>
      </c>
      <c r="K22" s="28">
        <f t="shared" si="1"/>
        <v>0</v>
      </c>
      <c r="L22" s="28">
        <f t="shared" si="1"/>
        <v>0</v>
      </c>
      <c r="M22" s="28">
        <f t="shared" si="1"/>
        <v>0</v>
      </c>
      <c r="N22" s="28">
        <f t="shared" si="1"/>
        <v>0</v>
      </c>
      <c r="O22" s="28">
        <f t="shared" si="1"/>
        <v>0</v>
      </c>
      <c r="P22" s="28">
        <f t="shared" si="1"/>
        <v>0</v>
      </c>
      <c r="Q22" s="28">
        <f t="shared" si="1"/>
        <v>0</v>
      </c>
      <c r="R22" s="28">
        <f t="shared" si="1"/>
        <v>0</v>
      </c>
      <c r="S22" s="28">
        <f t="shared" si="1"/>
        <v>0</v>
      </c>
      <c r="T22" s="28">
        <f t="shared" si="1"/>
        <v>0</v>
      </c>
      <c r="U22" s="28">
        <f t="shared" si="1"/>
        <v>0</v>
      </c>
      <c r="V22" s="33"/>
      <c r="W22" s="33"/>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row>
    <row r="23" spans="1:237" s="34" customFormat="1" ht="23.45" customHeight="1" x14ac:dyDescent="0.15">
      <c r="A23" s="29" t="s">
        <v>44</v>
      </c>
      <c r="B23" s="28" t="e">
        <f>B15-B22</f>
        <v>#DIV/0!</v>
      </c>
      <c r="C23" s="28" t="e">
        <f t="shared" ref="C23:U23" si="2">C15-C22</f>
        <v>#DIV/0!</v>
      </c>
      <c r="D23" s="28" t="e">
        <f t="shared" si="2"/>
        <v>#DIV/0!</v>
      </c>
      <c r="E23" s="28" t="e">
        <f>E15-E22</f>
        <v>#DIV/0!</v>
      </c>
      <c r="F23" s="28" t="e">
        <f t="shared" si="2"/>
        <v>#DIV/0!</v>
      </c>
      <c r="G23" s="28" t="e">
        <f t="shared" si="2"/>
        <v>#DIV/0!</v>
      </c>
      <c r="H23" s="28">
        <f t="shared" si="2"/>
        <v>0</v>
      </c>
      <c r="I23" s="28">
        <f t="shared" si="2"/>
        <v>0</v>
      </c>
      <c r="J23" s="28">
        <f t="shared" si="2"/>
        <v>0</v>
      </c>
      <c r="K23" s="28">
        <f t="shared" si="2"/>
        <v>0</v>
      </c>
      <c r="L23" s="28">
        <f t="shared" si="2"/>
        <v>0</v>
      </c>
      <c r="M23" s="28">
        <f t="shared" si="2"/>
        <v>0</v>
      </c>
      <c r="N23" s="28">
        <f t="shared" si="2"/>
        <v>0</v>
      </c>
      <c r="O23" s="28">
        <f t="shared" si="2"/>
        <v>0</v>
      </c>
      <c r="P23" s="28">
        <f t="shared" si="2"/>
        <v>0</v>
      </c>
      <c r="Q23" s="28">
        <f t="shared" si="2"/>
        <v>0</v>
      </c>
      <c r="R23" s="28">
        <f t="shared" si="2"/>
        <v>0</v>
      </c>
      <c r="S23" s="28">
        <f t="shared" si="2"/>
        <v>0</v>
      </c>
      <c r="T23" s="28">
        <f t="shared" si="2"/>
        <v>0</v>
      </c>
      <c r="U23" s="28">
        <f t="shared" si="2"/>
        <v>0</v>
      </c>
      <c r="V23" s="33"/>
      <c r="W23" s="33"/>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row>
    <row r="24" spans="1:237" s="240" customFormat="1" ht="24.6" customHeight="1" x14ac:dyDescent="0.15">
      <c r="A24" s="30" t="s">
        <v>54</v>
      </c>
      <c r="B24" s="31" t="e">
        <f>B23</f>
        <v>#DIV/0!</v>
      </c>
      <c r="C24" s="31" t="e">
        <f>B24+C23</f>
        <v>#DIV/0!</v>
      </c>
      <c r="D24" s="31" t="e">
        <f t="shared" ref="D24:U24" si="3">C24+D23</f>
        <v>#DIV/0!</v>
      </c>
      <c r="E24" s="31" t="e">
        <f t="shared" si="3"/>
        <v>#DIV/0!</v>
      </c>
      <c r="F24" s="31" t="e">
        <f t="shared" si="3"/>
        <v>#DIV/0!</v>
      </c>
      <c r="G24" s="31" t="e">
        <f t="shared" si="3"/>
        <v>#DIV/0!</v>
      </c>
      <c r="H24" s="31" t="e">
        <f t="shared" si="3"/>
        <v>#DIV/0!</v>
      </c>
      <c r="I24" s="31" t="e">
        <f t="shared" si="3"/>
        <v>#DIV/0!</v>
      </c>
      <c r="J24" s="31" t="e">
        <f t="shared" si="3"/>
        <v>#DIV/0!</v>
      </c>
      <c r="K24" s="31" t="e">
        <f t="shared" si="3"/>
        <v>#DIV/0!</v>
      </c>
      <c r="L24" s="31" t="e">
        <f t="shared" si="3"/>
        <v>#DIV/0!</v>
      </c>
      <c r="M24" s="31" t="e">
        <f t="shared" si="3"/>
        <v>#DIV/0!</v>
      </c>
      <c r="N24" s="31" t="e">
        <f t="shared" si="3"/>
        <v>#DIV/0!</v>
      </c>
      <c r="O24" s="31" t="e">
        <f t="shared" si="3"/>
        <v>#DIV/0!</v>
      </c>
      <c r="P24" s="31" t="e">
        <f t="shared" si="3"/>
        <v>#DIV/0!</v>
      </c>
      <c r="Q24" s="31" t="e">
        <f t="shared" si="3"/>
        <v>#DIV/0!</v>
      </c>
      <c r="R24" s="31" t="e">
        <f t="shared" si="3"/>
        <v>#DIV/0!</v>
      </c>
      <c r="S24" s="31" t="e">
        <f t="shared" si="3"/>
        <v>#DIV/0!</v>
      </c>
      <c r="T24" s="31" t="e">
        <f t="shared" si="3"/>
        <v>#DIV/0!</v>
      </c>
      <c r="U24" s="31" t="e">
        <f t="shared" si="3"/>
        <v>#DIV/0!</v>
      </c>
      <c r="V24" s="33"/>
      <c r="W24" s="33"/>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row>
    <row r="25" spans="1:237" x14ac:dyDescent="0.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row>
    <row r="26" spans="1:237" ht="12" customHeight="1" x14ac:dyDescent="0.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row>
    <row r="27" spans="1:237" x14ac:dyDescent="0.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row>
    <row r="28" spans="1:237" x14ac:dyDescent="0.2">
      <c r="X28" s="32"/>
      <c r="Y28" s="32"/>
      <c r="Z28" s="32"/>
      <c r="AA28" s="32"/>
      <c r="AB28" s="32"/>
      <c r="AC28" s="32"/>
      <c r="AD28" s="32"/>
      <c r="AE28" s="32"/>
      <c r="AF28" s="32"/>
    </row>
    <row r="29" spans="1:237" x14ac:dyDescent="0.2">
      <c r="X29" s="32"/>
      <c r="Y29" s="32"/>
      <c r="Z29" s="32"/>
      <c r="AA29" s="32"/>
      <c r="AB29" s="32"/>
      <c r="AC29" s="32"/>
      <c r="AD29" s="32"/>
      <c r="AE29" s="32"/>
      <c r="AF29" s="32"/>
    </row>
  </sheetData>
  <mergeCells count="2">
    <mergeCell ref="A2:D2"/>
    <mergeCell ref="A4:D7"/>
  </mergeCells>
  <phoneticPr fontId="9" type="noConversion"/>
  <pageMargins left="0.75" right="0.75" top="1" bottom="1" header="0.5" footer="0.5"/>
  <pageSetup paperSize="8"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12</vt:i4>
      </vt:variant>
      <vt:variant>
        <vt:lpstr>Imenovani rasponi</vt:lpstr>
      </vt:variant>
      <vt:variant>
        <vt:i4>3</vt:i4>
      </vt:variant>
    </vt:vector>
  </HeadingPairs>
  <TitlesOfParts>
    <vt:vector size="15" baseType="lpstr">
      <vt:lpstr>Naslov</vt:lpstr>
      <vt:lpstr>Sadržaj</vt:lpstr>
      <vt:lpstr>Ulazni parametri projekta</vt:lpstr>
      <vt:lpstr>Investicijski troškovi</vt:lpstr>
      <vt:lpstr>Operativni P&amp;T</vt:lpstr>
      <vt:lpstr>FNPVC</vt:lpstr>
      <vt:lpstr>EU Doprinos</vt:lpstr>
      <vt:lpstr>Izvori financiranja</vt:lpstr>
      <vt:lpstr>Financijska održivost</vt:lpstr>
      <vt:lpstr>FNPVK</vt:lpstr>
      <vt:lpstr>Ekonomska  analiza</vt:lpstr>
      <vt:lpstr>Sheet1</vt:lpstr>
      <vt:lpstr>'EU Doprinos'!_ftnref1</vt:lpstr>
      <vt:lpstr>jedinična_cijena__kn_t</vt:lpstr>
      <vt:lpstr>'EU Doprinos'!OLE_LINK1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Grginić, Vlatka Čolak</dc:creator>
  <cp:lastModifiedBy>goran</cp:lastModifiedBy>
  <cp:lastPrinted>2018-07-17T11:03:30Z</cp:lastPrinted>
  <dcterms:created xsi:type="dcterms:W3CDTF">2008-02-26T11:10:17Z</dcterms:created>
  <dcterms:modified xsi:type="dcterms:W3CDTF">2022-11-03T08:51:40Z</dcterms:modified>
</cp:coreProperties>
</file>