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fs01\SEUP\NPOO 2021.-2026\NPOO - odabir projekata\NPOO - sortirnice - 2. poziv\Dokumentacija Poziva_objava\Obrasci_obj\"/>
    </mc:Choice>
  </mc:AlternateContent>
  <xr:revisionPtr revIDLastSave="0" documentId="8_{C8CD1E17-7C11-4D61-9D61-4FD9570A7473}" xr6:coauthVersionLast="47" xr6:coauthVersionMax="47" xr10:uidLastSave="{00000000-0000-0000-0000-000000000000}"/>
  <workbookProtection workbookPassword="DA28" lockStructure="1"/>
  <bookViews>
    <workbookView xWindow="-120" yWindow="-120" windowWidth="29040" windowHeight="15720" tabRatio="690" firstSheet="2" activeTab="2" xr2:uid="{00000000-000D-0000-FFFF-FFFF00000000}"/>
  </bookViews>
  <sheets>
    <sheet name="Naslov" sheetId="27" r:id="rId1"/>
    <sheet name="Sadržaj" sheetId="28" r:id="rId2"/>
    <sheet name="Ulazni parametri projekta" sheetId="24" r:id="rId3"/>
    <sheet name="Investicijski troškovi" sheetId="22" r:id="rId4"/>
    <sheet name="Operativni P&amp;T" sheetId="23" r:id="rId5"/>
    <sheet name="FNPVC" sheetId="19" r:id="rId6"/>
    <sheet name="EU Doprinos" sheetId="21" r:id="rId7"/>
    <sheet name="Izvori financiranja" sheetId="2" r:id="rId8"/>
    <sheet name="Financijska održivost" sheetId="17" r:id="rId9"/>
    <sheet name="FNPVK" sheetId="16" r:id="rId10"/>
    <sheet name="Ekonomska  analiza" sheetId="18" r:id="rId11"/>
    <sheet name="Sheet1" sheetId="26" state="hidden" r:id="rId12"/>
  </sheets>
  <definedNames>
    <definedName name="_xlnm._FilterDatabase" localSheetId="2" hidden="1">'Ulazni parametri projekta'!$A$6:$U$85</definedName>
    <definedName name="_ftn1" localSheetId="6">'EU Doprinos'!#REF!</definedName>
    <definedName name="_ftnref1" localSheetId="6">'EU Doprinos'!$B$7</definedName>
    <definedName name="jedinična_cijena__kn_t">'Ulazni parametri projekta'!#REF!</definedName>
    <definedName name="OLE_LINK1" localSheetId="6">'EU Doprinos'!$A$4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8" l="1"/>
  <c r="V9" i="18"/>
  <c r="D9" i="18"/>
  <c r="E9" i="18"/>
  <c r="G9" i="18"/>
  <c r="H9" i="18"/>
  <c r="I9" i="18"/>
  <c r="J9" i="18"/>
  <c r="K9" i="18"/>
  <c r="L9" i="18"/>
  <c r="M9" i="18"/>
  <c r="N9" i="18"/>
  <c r="O9" i="18"/>
  <c r="P9" i="18"/>
  <c r="Q9" i="18"/>
  <c r="R9" i="18"/>
  <c r="S9" i="18"/>
  <c r="T9" i="18"/>
  <c r="U9" i="18"/>
  <c r="C9" i="18"/>
  <c r="D12" i="18"/>
  <c r="E12" i="18"/>
  <c r="F12" i="18"/>
  <c r="G12" i="18"/>
  <c r="H12" i="18"/>
  <c r="I12" i="18"/>
  <c r="J12" i="18"/>
  <c r="K12" i="18"/>
  <c r="L12" i="18"/>
  <c r="M12" i="18"/>
  <c r="N12" i="18"/>
  <c r="O12" i="18"/>
  <c r="P12" i="18"/>
  <c r="Q12" i="18"/>
  <c r="R12" i="18"/>
  <c r="S12" i="18"/>
  <c r="T12" i="18"/>
  <c r="U12" i="18"/>
  <c r="V12" i="18"/>
  <c r="C12" i="18"/>
  <c r="C31" i="22" l="1"/>
  <c r="D31" i="22"/>
  <c r="B31" i="22"/>
  <c r="F19" i="18" l="1"/>
  <c r="G19" i="18"/>
  <c r="H19" i="18"/>
  <c r="I19" i="18"/>
  <c r="J19" i="18"/>
  <c r="K19" i="18"/>
  <c r="L19" i="18"/>
  <c r="M19" i="18"/>
  <c r="N19" i="18"/>
  <c r="O19" i="18"/>
  <c r="P19" i="18"/>
  <c r="Q19" i="18"/>
  <c r="R19" i="18"/>
  <c r="S19" i="18"/>
  <c r="T19" i="18"/>
  <c r="U19" i="18"/>
  <c r="V19" i="18"/>
  <c r="E19" i="18"/>
  <c r="F18" i="18"/>
  <c r="G18" i="18"/>
  <c r="H18" i="18"/>
  <c r="I18" i="18"/>
  <c r="J18" i="18"/>
  <c r="K18" i="18"/>
  <c r="L18" i="18"/>
  <c r="M18" i="18"/>
  <c r="N18" i="18"/>
  <c r="O18" i="18"/>
  <c r="P18" i="18"/>
  <c r="Q18" i="18"/>
  <c r="R18" i="18"/>
  <c r="S18" i="18"/>
  <c r="T18" i="18"/>
  <c r="U18" i="18"/>
  <c r="V18" i="18"/>
  <c r="E18" i="18"/>
  <c r="F17" i="18"/>
  <c r="G17" i="18"/>
  <c r="H17" i="18"/>
  <c r="I17" i="18"/>
  <c r="J17" i="18"/>
  <c r="K17" i="18"/>
  <c r="L17" i="18"/>
  <c r="M17" i="18"/>
  <c r="N17" i="18"/>
  <c r="O17" i="18"/>
  <c r="P17" i="18"/>
  <c r="Q17" i="18"/>
  <c r="R17" i="18"/>
  <c r="S17" i="18"/>
  <c r="T17" i="18"/>
  <c r="U17" i="18"/>
  <c r="V17" i="18"/>
  <c r="E17" i="18"/>
  <c r="F16" i="18"/>
  <c r="G16" i="18"/>
  <c r="H16" i="18"/>
  <c r="I16" i="18"/>
  <c r="J16" i="18"/>
  <c r="K16" i="18"/>
  <c r="L16" i="18"/>
  <c r="M16" i="18"/>
  <c r="N16" i="18"/>
  <c r="O16" i="18"/>
  <c r="P16" i="18"/>
  <c r="Q16" i="18"/>
  <c r="R16" i="18"/>
  <c r="S16" i="18"/>
  <c r="T16" i="18"/>
  <c r="U16" i="18"/>
  <c r="V16" i="18"/>
  <c r="E16" i="18"/>
  <c r="G15" i="18"/>
  <c r="H15" i="18"/>
  <c r="I15" i="18"/>
  <c r="J15" i="18"/>
  <c r="K15" i="18"/>
  <c r="L15" i="18"/>
  <c r="M15" i="18"/>
  <c r="N15" i="18"/>
  <c r="O15" i="18"/>
  <c r="P15" i="18"/>
  <c r="Q15" i="18"/>
  <c r="R15" i="18"/>
  <c r="S15" i="18"/>
  <c r="T15" i="18"/>
  <c r="U15" i="18"/>
  <c r="V15" i="18"/>
  <c r="F15" i="18"/>
  <c r="E15" i="18"/>
  <c r="V41" i="18"/>
  <c r="V33" i="18"/>
  <c r="V32" i="18"/>
  <c r="V31" i="18"/>
  <c r="V30" i="18"/>
  <c r="V29" i="18"/>
  <c r="V28" i="18"/>
  <c r="V26" i="18"/>
  <c r="AN12" i="23" l="1"/>
  <c r="AO12" i="23" s="1"/>
  <c r="AN13" i="23"/>
  <c r="AO13" i="23" s="1"/>
  <c r="AN14" i="23"/>
  <c r="AO14" i="23" s="1"/>
  <c r="AN15" i="23"/>
  <c r="AO15" i="23" s="1"/>
  <c r="AN11" i="23"/>
  <c r="AO11" i="23" s="1"/>
  <c r="AL12" i="23"/>
  <c r="AM12" i="23" s="1"/>
  <c r="AL13" i="23"/>
  <c r="AM13" i="23" s="1"/>
  <c r="AL14" i="23"/>
  <c r="AM14" i="23" s="1"/>
  <c r="AL15" i="23"/>
  <c r="AM15" i="23" s="1"/>
  <c r="AL11" i="23"/>
  <c r="AM11" i="23" s="1"/>
  <c r="F12" i="23"/>
  <c r="F13" i="23"/>
  <c r="F14" i="23"/>
  <c r="F15" i="23"/>
  <c r="H12" i="23"/>
  <c r="I12" i="23" s="1"/>
  <c r="H13" i="23"/>
  <c r="I13" i="23" s="1"/>
  <c r="H14" i="23"/>
  <c r="I14" i="23" s="1"/>
  <c r="H15" i="23"/>
  <c r="I15" i="23" s="1"/>
  <c r="J12" i="23"/>
  <c r="K12" i="23" s="1"/>
  <c r="J13" i="23"/>
  <c r="K13" i="23" s="1"/>
  <c r="J14" i="23"/>
  <c r="K14" i="23" s="1"/>
  <c r="J15" i="23"/>
  <c r="K15" i="23" s="1"/>
  <c r="L13" i="23"/>
  <c r="M13" i="23" s="1"/>
  <c r="L14" i="23"/>
  <c r="M14" i="23" s="1"/>
  <c r="L15" i="23"/>
  <c r="M15" i="23" s="1"/>
  <c r="L12" i="23"/>
  <c r="M12" i="23" s="1"/>
  <c r="L11" i="23"/>
  <c r="M11" i="23" s="1"/>
  <c r="J11" i="23"/>
  <c r="K11" i="23" s="1"/>
  <c r="H11" i="23"/>
  <c r="I11" i="23" s="1"/>
  <c r="E20" i="23" s="1"/>
  <c r="V18" i="24"/>
  <c r="U34" i="23" s="1"/>
  <c r="V34" i="18" s="1"/>
  <c r="V35" i="18" s="1"/>
  <c r="N11" i="23"/>
  <c r="O11" i="23" s="1"/>
  <c r="N12" i="23"/>
  <c r="O12" i="23" s="1"/>
  <c r="N13" i="23"/>
  <c r="O13" i="23" s="1"/>
  <c r="N14" i="23"/>
  <c r="O14" i="23" s="1"/>
  <c r="N15" i="23"/>
  <c r="O15" i="23" s="1"/>
  <c r="AN16" i="23" l="1"/>
  <c r="G13" i="23"/>
  <c r="G14" i="23"/>
  <c r="G15" i="23"/>
  <c r="AJ12" i="23"/>
  <c r="AK12" i="23" s="1"/>
  <c r="AJ13" i="23"/>
  <c r="AK13" i="23" s="1"/>
  <c r="AJ14" i="23"/>
  <c r="AK14" i="23" s="1"/>
  <c r="AJ15" i="23"/>
  <c r="AK15" i="23" s="1"/>
  <c r="AJ11" i="23"/>
  <c r="AK11" i="23" s="1"/>
  <c r="G12" i="23"/>
  <c r="AF12" i="23"/>
  <c r="AG12" i="23" s="1"/>
  <c r="AF13" i="23"/>
  <c r="AG13" i="23" s="1"/>
  <c r="AF14" i="23"/>
  <c r="AG14" i="23" s="1"/>
  <c r="AF15" i="23"/>
  <c r="AG15" i="23" s="1"/>
  <c r="AH12" i="23"/>
  <c r="AI12" i="23" s="1"/>
  <c r="AH13" i="23"/>
  <c r="AI13" i="23" s="1"/>
  <c r="AH14" i="23"/>
  <c r="AI14" i="23" s="1"/>
  <c r="AH15" i="23"/>
  <c r="AI15" i="23" s="1"/>
  <c r="AH11" i="23"/>
  <c r="AI11" i="23" s="1"/>
  <c r="AF11" i="23"/>
  <c r="AG11" i="23" s="1"/>
  <c r="AD12" i="23"/>
  <c r="AE12" i="23" s="1"/>
  <c r="AD13" i="23"/>
  <c r="AE13" i="23" s="1"/>
  <c r="AD14" i="23"/>
  <c r="AE14" i="23" s="1"/>
  <c r="AD15" i="23"/>
  <c r="AE15" i="23" s="1"/>
  <c r="AD11" i="23"/>
  <c r="AE11" i="23" s="1"/>
  <c r="AB12" i="23"/>
  <c r="AC12" i="23" s="1"/>
  <c r="AB13" i="23"/>
  <c r="AC13" i="23" s="1"/>
  <c r="AB14" i="23"/>
  <c r="AC14" i="23" s="1"/>
  <c r="AB15" i="23"/>
  <c r="AC15" i="23" s="1"/>
  <c r="AB11" i="23"/>
  <c r="AC11" i="23" s="1"/>
  <c r="Z12" i="23"/>
  <c r="AA12" i="23" s="1"/>
  <c r="Z13" i="23"/>
  <c r="AA13" i="23" s="1"/>
  <c r="Z14" i="23"/>
  <c r="AA14" i="23" s="1"/>
  <c r="Z15" i="23"/>
  <c r="AA15" i="23" s="1"/>
  <c r="Z11" i="23"/>
  <c r="AA11" i="23" s="1"/>
  <c r="X12" i="23"/>
  <c r="Y12" i="23" s="1"/>
  <c r="X13" i="23"/>
  <c r="Y13" i="23" s="1"/>
  <c r="X14" i="23"/>
  <c r="Y14" i="23" s="1"/>
  <c r="X15" i="23"/>
  <c r="Y15" i="23" s="1"/>
  <c r="X11" i="23"/>
  <c r="Y11" i="23" s="1"/>
  <c r="V12" i="23"/>
  <c r="W12" i="23" s="1"/>
  <c r="V13" i="23"/>
  <c r="W13" i="23" s="1"/>
  <c r="V14" i="23"/>
  <c r="W14" i="23" s="1"/>
  <c r="V15" i="23"/>
  <c r="W15" i="23" s="1"/>
  <c r="V11" i="23"/>
  <c r="W11" i="23" s="1"/>
  <c r="T12" i="23"/>
  <c r="U12" i="23" s="1"/>
  <c r="T13" i="23"/>
  <c r="U13" i="23" s="1"/>
  <c r="T14" i="23"/>
  <c r="U14" i="23" s="1"/>
  <c r="T15" i="23"/>
  <c r="U15" i="23" s="1"/>
  <c r="T11" i="23"/>
  <c r="U11" i="23" s="1"/>
  <c r="R12" i="23"/>
  <c r="S12" i="23" s="1"/>
  <c r="J21" i="23" s="1"/>
  <c r="R13" i="23"/>
  <c r="S13" i="23" s="1"/>
  <c r="J22" i="23" s="1"/>
  <c r="R14" i="23"/>
  <c r="S14" i="23" s="1"/>
  <c r="J23" i="23" s="1"/>
  <c r="R15" i="23"/>
  <c r="S15" i="23" s="1"/>
  <c r="J24" i="23" s="1"/>
  <c r="R11" i="23"/>
  <c r="S11" i="23" s="1"/>
  <c r="P12" i="23"/>
  <c r="Q12" i="23" s="1"/>
  <c r="I21" i="23" s="1"/>
  <c r="P13" i="23"/>
  <c r="Q13" i="23" s="1"/>
  <c r="I22" i="23" s="1"/>
  <c r="P14" i="23"/>
  <c r="Q14" i="23" s="1"/>
  <c r="I23" i="23" s="1"/>
  <c r="P15" i="23"/>
  <c r="Q15" i="23" s="1"/>
  <c r="I24" i="23" s="1"/>
  <c r="P11" i="23"/>
  <c r="Q11" i="23" s="1"/>
  <c r="I20" i="23" s="1"/>
  <c r="F11" i="23"/>
  <c r="G11" i="23" s="1"/>
  <c r="D12" i="23"/>
  <c r="E12" i="23" s="1"/>
  <c r="D13" i="23"/>
  <c r="E13" i="23" s="1"/>
  <c r="D14" i="23"/>
  <c r="E14" i="23" s="1"/>
  <c r="D15" i="23"/>
  <c r="E15" i="23" s="1"/>
  <c r="D11" i="23"/>
  <c r="E11" i="23" s="1"/>
  <c r="B15" i="23"/>
  <c r="C15" i="23" s="1"/>
  <c r="B13" i="23"/>
  <c r="B11" i="23"/>
  <c r="C11" i="23" s="1"/>
  <c r="C8" i="19"/>
  <c r="D8" i="19"/>
  <c r="E8" i="19"/>
  <c r="F8" i="19"/>
  <c r="G8" i="19"/>
  <c r="H8" i="19"/>
  <c r="I8" i="19"/>
  <c r="J8" i="19"/>
  <c r="K8" i="19"/>
  <c r="L8" i="19"/>
  <c r="M8" i="19"/>
  <c r="N8" i="19"/>
  <c r="O8" i="19"/>
  <c r="P8" i="19"/>
  <c r="Q8" i="19"/>
  <c r="R8" i="19"/>
  <c r="S8" i="19"/>
  <c r="T8" i="19"/>
  <c r="U8" i="19"/>
  <c r="V8" i="19"/>
  <c r="D10" i="21" s="1"/>
  <c r="C11" i="19"/>
  <c r="D11" i="19"/>
  <c r="E11" i="19"/>
  <c r="F11" i="19"/>
  <c r="G11" i="19"/>
  <c r="H11" i="19"/>
  <c r="I11" i="19"/>
  <c r="J11" i="19"/>
  <c r="K11" i="19"/>
  <c r="L11" i="19"/>
  <c r="M11" i="19"/>
  <c r="N11" i="19"/>
  <c r="O11" i="19"/>
  <c r="P11" i="19"/>
  <c r="Q11" i="19"/>
  <c r="R11" i="19"/>
  <c r="S11" i="19"/>
  <c r="T11" i="19"/>
  <c r="U11" i="19"/>
  <c r="V11" i="19"/>
  <c r="I26" i="23" l="1"/>
  <c r="B8" i="19"/>
  <c r="B11" i="19"/>
  <c r="G32" i="22"/>
  <c r="H12" i="19" s="1"/>
  <c r="D62" i="24"/>
  <c r="D63" i="24"/>
  <c r="D64" i="24" l="1"/>
  <c r="U24" i="23"/>
  <c r="T24" i="23"/>
  <c r="S24" i="23"/>
  <c r="R24" i="23"/>
  <c r="Q24" i="23"/>
  <c r="P24" i="23"/>
  <c r="O24" i="23"/>
  <c r="N24" i="23"/>
  <c r="M24" i="23"/>
  <c r="L24" i="23"/>
  <c r="K24" i="23"/>
  <c r="H24" i="23"/>
  <c r="G24" i="23"/>
  <c r="F24" i="23"/>
  <c r="E24" i="23"/>
  <c r="D24" i="23"/>
  <c r="C24" i="23"/>
  <c r="B24" i="23"/>
  <c r="U18" i="24"/>
  <c r="T18" i="24"/>
  <c r="S34" i="23" s="1"/>
  <c r="S18" i="24"/>
  <c r="R34" i="23" s="1"/>
  <c r="R18" i="24"/>
  <c r="Q34" i="23" s="1"/>
  <c r="Q18" i="24"/>
  <c r="P34" i="23" s="1"/>
  <c r="P18" i="24"/>
  <c r="O34" i="23" s="1"/>
  <c r="O18" i="24"/>
  <c r="N34" i="23" s="1"/>
  <c r="N18" i="24"/>
  <c r="M34" i="23" s="1"/>
  <c r="M18" i="24"/>
  <c r="L34" i="23" s="1"/>
  <c r="L18" i="24"/>
  <c r="K34" i="23" s="1"/>
  <c r="K18" i="24"/>
  <c r="J34" i="23" s="1"/>
  <c r="J18" i="24"/>
  <c r="I18" i="24"/>
  <c r="H34" i="23" s="1"/>
  <c r="H18" i="24"/>
  <c r="G34" i="23" s="1"/>
  <c r="G18" i="24"/>
  <c r="F34" i="23" s="1"/>
  <c r="F18" i="24"/>
  <c r="E34" i="23" s="1"/>
  <c r="E18" i="24"/>
  <c r="D34" i="23" s="1"/>
  <c r="D18" i="24"/>
  <c r="C34" i="23" s="1"/>
  <c r="C18" i="24"/>
  <c r="B34" i="23" s="1"/>
  <c r="J22" i="18" l="1"/>
  <c r="I34" i="23"/>
  <c r="V22" i="18"/>
  <c r="T34" i="23"/>
  <c r="E41" i="24"/>
  <c r="B6" i="28" l="1"/>
  <c r="B7" i="28" s="1"/>
  <c r="B8" i="28" s="1"/>
  <c r="B9" i="28" s="1"/>
  <c r="B10" i="28" s="1"/>
  <c r="B11" i="28" s="1"/>
  <c r="K32" i="22" l="1"/>
  <c r="L12" i="19" s="1"/>
  <c r="F32" i="22"/>
  <c r="G12" i="19" s="1"/>
  <c r="E32" i="22"/>
  <c r="F12" i="19" s="1"/>
  <c r="H32" i="22"/>
  <c r="I12" i="19" s="1"/>
  <c r="I32" i="22"/>
  <c r="J12" i="19" s="1"/>
  <c r="J32" i="22"/>
  <c r="K12" i="19" s="1"/>
  <c r="L32" i="22"/>
  <c r="M12" i="19" s="1"/>
  <c r="M32" i="22"/>
  <c r="N12" i="19" s="1"/>
  <c r="N32" i="22"/>
  <c r="O12" i="19" s="1"/>
  <c r="O32" i="22"/>
  <c r="P12" i="19" s="1"/>
  <c r="P32" i="22"/>
  <c r="Q12" i="19" s="1"/>
  <c r="Q32" i="22"/>
  <c r="R12" i="19" s="1"/>
  <c r="R32" i="22"/>
  <c r="S12" i="19" s="1"/>
  <c r="S32" i="22"/>
  <c r="T12" i="19" s="1"/>
  <c r="T32" i="22"/>
  <c r="U12" i="19" s="1"/>
  <c r="U32" i="22"/>
  <c r="V12" i="19" s="1"/>
  <c r="V36" i="18" s="1"/>
  <c r="E31" i="24"/>
  <c r="E40" i="24"/>
  <c r="E25" i="24"/>
  <c r="D18" i="18" l="1"/>
  <c r="D17" i="18"/>
  <c r="D16" i="18"/>
  <c r="D15" i="18"/>
  <c r="C18" i="18"/>
  <c r="C17" i="18"/>
  <c r="C16" i="18"/>
  <c r="C15" i="18"/>
  <c r="C31" i="18" l="1"/>
  <c r="B13" i="2"/>
  <c r="A28" i="18" l="1"/>
  <c r="F63" i="24"/>
  <c r="F62" i="24"/>
  <c r="F56" i="24"/>
  <c r="E56" i="24"/>
  <c r="D56" i="24"/>
  <c r="F64" i="24" l="1"/>
  <c r="D28" i="18"/>
  <c r="E28" i="18"/>
  <c r="C28" i="18"/>
  <c r="D32" i="18"/>
  <c r="E32" i="18"/>
  <c r="C32" i="18"/>
  <c r="A32" i="18"/>
  <c r="D26" i="18"/>
  <c r="E26" i="18"/>
  <c r="C26" i="18"/>
  <c r="A34" i="18"/>
  <c r="F26" i="18" l="1"/>
  <c r="D10" i="18" l="1"/>
  <c r="E10" i="18"/>
  <c r="F10" i="18"/>
  <c r="G10" i="18"/>
  <c r="H10" i="18"/>
  <c r="I10" i="18"/>
  <c r="J10" i="18"/>
  <c r="K10" i="18"/>
  <c r="L10" i="18"/>
  <c r="M10" i="18"/>
  <c r="N10" i="18"/>
  <c r="O10" i="18"/>
  <c r="P10" i="18"/>
  <c r="Q10" i="18"/>
  <c r="R10" i="18"/>
  <c r="S10" i="18"/>
  <c r="T10" i="18"/>
  <c r="U10" i="18"/>
  <c r="C10" i="18"/>
  <c r="D9" i="23"/>
  <c r="F9" i="23" s="1"/>
  <c r="H9" i="23" s="1"/>
  <c r="J9" i="23" s="1"/>
  <c r="L9" i="23" s="1"/>
  <c r="N9" i="23" s="1"/>
  <c r="P9" i="23" s="1"/>
  <c r="R9" i="23" s="1"/>
  <c r="T9" i="23" s="1"/>
  <c r="V9" i="23" s="1"/>
  <c r="X9" i="23" s="1"/>
  <c r="Z9" i="23" s="1"/>
  <c r="AB9" i="23" s="1"/>
  <c r="AD9" i="23" s="1"/>
  <c r="AF9" i="23" s="1"/>
  <c r="AH9" i="23" s="1"/>
  <c r="AJ9" i="23" s="1"/>
  <c r="AL9" i="23" s="1"/>
  <c r="AN9" i="23" s="1"/>
  <c r="G16" i="23" l="1"/>
  <c r="F16" i="23"/>
  <c r="F23" i="18" l="1"/>
  <c r="J23" i="18" l="1"/>
  <c r="V23" i="18" l="1"/>
  <c r="V25" i="18" s="1"/>
  <c r="U41" i="18" l="1"/>
  <c r="T41" i="18"/>
  <c r="S41" i="18"/>
  <c r="R41" i="18"/>
  <c r="Q41" i="18"/>
  <c r="P41" i="18"/>
  <c r="O41" i="18"/>
  <c r="N41" i="18"/>
  <c r="M41" i="18"/>
  <c r="L41" i="18"/>
  <c r="K41" i="18"/>
  <c r="J41" i="18"/>
  <c r="I41" i="18"/>
  <c r="H41" i="18"/>
  <c r="G41" i="18"/>
  <c r="F41" i="18"/>
  <c r="E41" i="18"/>
  <c r="D41" i="18"/>
  <c r="C41" i="18"/>
  <c r="B38" i="18"/>
  <c r="E33" i="18"/>
  <c r="D33" i="18"/>
  <c r="C33" i="18"/>
  <c r="A33" i="18"/>
  <c r="E31" i="18"/>
  <c r="D31" i="18"/>
  <c r="E30" i="18"/>
  <c r="D30" i="18"/>
  <c r="C30" i="18"/>
  <c r="E29" i="18"/>
  <c r="D29" i="18"/>
  <c r="C29" i="18"/>
  <c r="G11" i="16"/>
  <c r="F11" i="16"/>
  <c r="E11" i="16"/>
  <c r="A11" i="16"/>
  <c r="U9" i="16"/>
  <c r="T9" i="16"/>
  <c r="S9" i="16"/>
  <c r="R9" i="16"/>
  <c r="Q9" i="16"/>
  <c r="P9" i="16"/>
  <c r="O9" i="16"/>
  <c r="N9" i="16"/>
  <c r="M9" i="16"/>
  <c r="L9" i="16"/>
  <c r="K9" i="16"/>
  <c r="J9" i="16"/>
  <c r="I9" i="16"/>
  <c r="H9" i="16"/>
  <c r="G9" i="16"/>
  <c r="F9" i="16"/>
  <c r="E9" i="16"/>
  <c r="D9" i="16"/>
  <c r="C9" i="16"/>
  <c r="B9" i="16"/>
  <c r="A19" i="17"/>
  <c r="A17" i="17"/>
  <c r="G14" i="17"/>
  <c r="F14" i="17"/>
  <c r="E14" i="17"/>
  <c r="D14" i="17"/>
  <c r="C14" i="17"/>
  <c r="B14" i="17"/>
  <c r="A14" i="17"/>
  <c r="G13" i="17"/>
  <c r="F13" i="17"/>
  <c r="E13" i="17"/>
  <c r="A13" i="17"/>
  <c r="A12" i="17"/>
  <c r="B5" i="2"/>
  <c r="U17" i="17"/>
  <c r="V37" i="18" s="1"/>
  <c r="S17" i="17"/>
  <c r="T37" i="18" s="1"/>
  <c r="Q14" i="16"/>
  <c r="O14" i="16"/>
  <c r="M14" i="16"/>
  <c r="K14" i="16"/>
  <c r="I17" i="17"/>
  <c r="J37" i="18" s="1"/>
  <c r="G17" i="17"/>
  <c r="H37" i="18" s="1"/>
  <c r="E17" i="17"/>
  <c r="F37" i="18" s="1"/>
  <c r="C17" i="17"/>
  <c r="D37" i="18" s="1"/>
  <c r="U33" i="18"/>
  <c r="T33" i="18"/>
  <c r="S33" i="18"/>
  <c r="R33" i="18"/>
  <c r="Q33" i="18"/>
  <c r="P33" i="18"/>
  <c r="O33" i="18"/>
  <c r="N33" i="18"/>
  <c r="M33" i="18"/>
  <c r="L33" i="18"/>
  <c r="K33" i="18"/>
  <c r="J33" i="18"/>
  <c r="I33" i="18"/>
  <c r="H33" i="18"/>
  <c r="G33" i="18"/>
  <c r="F33" i="18"/>
  <c r="U29" i="18"/>
  <c r="T29" i="18"/>
  <c r="S29" i="18"/>
  <c r="R29" i="18"/>
  <c r="Q29" i="18"/>
  <c r="P29" i="18"/>
  <c r="O29" i="18"/>
  <c r="N29" i="18"/>
  <c r="M29" i="18"/>
  <c r="L29" i="18"/>
  <c r="K29" i="18"/>
  <c r="J29" i="18"/>
  <c r="I29" i="18"/>
  <c r="H29" i="18"/>
  <c r="G29" i="18"/>
  <c r="F29" i="18"/>
  <c r="U31" i="18"/>
  <c r="T31" i="18"/>
  <c r="S31" i="18"/>
  <c r="R31" i="18"/>
  <c r="Q31" i="18"/>
  <c r="P31" i="18"/>
  <c r="O31" i="18"/>
  <c r="N31" i="18"/>
  <c r="M31" i="18"/>
  <c r="L31" i="18"/>
  <c r="K31" i="18"/>
  <c r="J31" i="18"/>
  <c r="I31" i="18"/>
  <c r="H31" i="18"/>
  <c r="G31" i="18"/>
  <c r="F31" i="18"/>
  <c r="U30" i="18"/>
  <c r="T30" i="18"/>
  <c r="S30" i="18"/>
  <c r="R30" i="18"/>
  <c r="Q30" i="18"/>
  <c r="P30" i="18"/>
  <c r="O30" i="18"/>
  <c r="N30" i="18"/>
  <c r="M30" i="18"/>
  <c r="L30" i="18"/>
  <c r="K30" i="18"/>
  <c r="J30" i="18"/>
  <c r="I30" i="18"/>
  <c r="H30" i="18"/>
  <c r="G30" i="18"/>
  <c r="F30" i="18"/>
  <c r="D23" i="23"/>
  <c r="B14" i="23"/>
  <c r="D22" i="23"/>
  <c r="D21" i="23"/>
  <c r="B12" i="23"/>
  <c r="B32" i="22"/>
  <c r="C12" i="19" s="1"/>
  <c r="E43" i="24"/>
  <c r="E42" i="24"/>
  <c r="E39" i="24"/>
  <c r="E30" i="24"/>
  <c r="E29" i="24"/>
  <c r="E28" i="24"/>
  <c r="E27" i="24"/>
  <c r="E26" i="24"/>
  <c r="E22" i="18"/>
  <c r="D22" i="18"/>
  <c r="C22" i="18"/>
  <c r="V38" i="18" l="1"/>
  <c r="V39" i="18" s="1"/>
  <c r="V42" i="18" s="1"/>
  <c r="V43" i="18" s="1"/>
  <c r="R16" i="23"/>
  <c r="K23" i="18" s="1"/>
  <c r="AH16" i="23"/>
  <c r="S23" i="18" s="1"/>
  <c r="B20" i="23"/>
  <c r="B16" i="23"/>
  <c r="C19" i="18" s="1"/>
  <c r="D16" i="23"/>
  <c r="D19" i="18" s="1"/>
  <c r="V16" i="23"/>
  <c r="M23" i="18" s="1"/>
  <c r="AL16" i="23"/>
  <c r="U23" i="18" s="1"/>
  <c r="T16" i="23"/>
  <c r="H16" i="23"/>
  <c r="X16" i="23"/>
  <c r="N23" i="18" s="1"/>
  <c r="L16" i="23"/>
  <c r="H23" i="18" s="1"/>
  <c r="AB16" i="23"/>
  <c r="AJ16" i="23"/>
  <c r="T23" i="18" s="1"/>
  <c r="Z16" i="23"/>
  <c r="O23" i="18" s="1"/>
  <c r="N16" i="23"/>
  <c r="AD16" i="23"/>
  <c r="F20" i="23"/>
  <c r="J16" i="23"/>
  <c r="G23" i="18" s="1"/>
  <c r="P16" i="23"/>
  <c r="AF16" i="23"/>
  <c r="E32" i="24"/>
  <c r="C38" i="18"/>
  <c r="U22" i="18"/>
  <c r="Q22" i="18"/>
  <c r="R22" i="18"/>
  <c r="S22" i="18"/>
  <c r="T22" i="18"/>
  <c r="P22" i="18"/>
  <c r="O22" i="18"/>
  <c r="M22" i="18"/>
  <c r="N22" i="18"/>
  <c r="K22" i="18"/>
  <c r="L22" i="18"/>
  <c r="I22" i="18"/>
  <c r="H22" i="18"/>
  <c r="G22" i="18"/>
  <c r="F22" i="18"/>
  <c r="E45" i="24"/>
  <c r="S26" i="18"/>
  <c r="O26" i="18"/>
  <c r="K26" i="18"/>
  <c r="G26" i="18"/>
  <c r="I26" i="18"/>
  <c r="R26" i="18"/>
  <c r="N26" i="18"/>
  <c r="J26" i="18"/>
  <c r="M26" i="18"/>
  <c r="T26" i="18"/>
  <c r="P26" i="18"/>
  <c r="L26" i="18"/>
  <c r="H26" i="18"/>
  <c r="U26" i="18"/>
  <c r="Q26" i="18"/>
  <c r="F36" i="18"/>
  <c r="I35" i="22"/>
  <c r="Q35" i="22"/>
  <c r="I36" i="18"/>
  <c r="M36" i="18"/>
  <c r="F38" i="18"/>
  <c r="J38" i="18"/>
  <c r="N38" i="18"/>
  <c r="R38" i="18"/>
  <c r="D38" i="18"/>
  <c r="H38" i="18"/>
  <c r="L38" i="18"/>
  <c r="P38" i="18"/>
  <c r="T38" i="18"/>
  <c r="E38" i="18"/>
  <c r="I38" i="18"/>
  <c r="M38" i="18"/>
  <c r="Q38" i="18"/>
  <c r="U38" i="18"/>
  <c r="G38" i="18"/>
  <c r="K38" i="18"/>
  <c r="O38" i="18"/>
  <c r="S38" i="18"/>
  <c r="C12" i="23"/>
  <c r="B21" i="23" s="1"/>
  <c r="C21" i="23"/>
  <c r="C14" i="23"/>
  <c r="B23" i="23" s="1"/>
  <c r="C23" i="23"/>
  <c r="C13" i="23"/>
  <c r="B22" i="23" s="1"/>
  <c r="C22" i="23"/>
  <c r="P35" i="22"/>
  <c r="F35" i="22"/>
  <c r="N35" i="22"/>
  <c r="U14" i="16"/>
  <c r="K17" i="17"/>
  <c r="L37" i="18" s="1"/>
  <c r="M17" i="17"/>
  <c r="N37" i="18" s="1"/>
  <c r="C14" i="16"/>
  <c r="E14" i="16"/>
  <c r="S14" i="16"/>
  <c r="O17" i="17"/>
  <c r="P37" i="18" s="1"/>
  <c r="G14" i="16"/>
  <c r="Q17" i="17"/>
  <c r="R37" i="18" s="1"/>
  <c r="I14" i="16"/>
  <c r="H21" i="23"/>
  <c r="L21" i="23"/>
  <c r="P21" i="23"/>
  <c r="T21" i="23"/>
  <c r="F22" i="23"/>
  <c r="N22" i="23"/>
  <c r="R22" i="23"/>
  <c r="H23" i="23"/>
  <c r="L23" i="23"/>
  <c r="P23" i="23"/>
  <c r="T23" i="23"/>
  <c r="E21" i="23"/>
  <c r="M21" i="23"/>
  <c r="Q21" i="23"/>
  <c r="U21" i="23"/>
  <c r="G22" i="23"/>
  <c r="K22" i="23"/>
  <c r="O22" i="23"/>
  <c r="S22" i="23"/>
  <c r="E23" i="23"/>
  <c r="M23" i="23"/>
  <c r="Q23" i="23"/>
  <c r="U23" i="23"/>
  <c r="F21" i="23"/>
  <c r="N21" i="23"/>
  <c r="R21" i="23"/>
  <c r="H22" i="23"/>
  <c r="L22" i="23"/>
  <c r="P22" i="23"/>
  <c r="T22" i="23"/>
  <c r="F23" i="23"/>
  <c r="N23" i="23"/>
  <c r="R23" i="23"/>
  <c r="G21" i="23"/>
  <c r="K21" i="23"/>
  <c r="O21" i="23"/>
  <c r="S21" i="23"/>
  <c r="E22" i="23"/>
  <c r="M22" i="23"/>
  <c r="Q22" i="23"/>
  <c r="U22" i="23"/>
  <c r="G23" i="23"/>
  <c r="K23" i="23"/>
  <c r="O23" i="23"/>
  <c r="S23" i="23"/>
  <c r="Q23" i="18"/>
  <c r="R36" i="18"/>
  <c r="B19" i="17"/>
  <c r="C36" i="18"/>
  <c r="B35" i="22"/>
  <c r="E19" i="17"/>
  <c r="M35" i="22"/>
  <c r="N36" i="18"/>
  <c r="U35" i="22"/>
  <c r="K36" i="18"/>
  <c r="J35" i="22"/>
  <c r="S36" i="18"/>
  <c r="R35" i="22"/>
  <c r="B14" i="16"/>
  <c r="B17" i="17"/>
  <c r="C37" i="18" s="1"/>
  <c r="F14" i="16"/>
  <c r="F17" i="17"/>
  <c r="G37" i="18" s="1"/>
  <c r="J14" i="16"/>
  <c r="J17" i="17"/>
  <c r="K37" i="18" s="1"/>
  <c r="N14" i="16"/>
  <c r="N17" i="17"/>
  <c r="O37" i="18" s="1"/>
  <c r="R14" i="16"/>
  <c r="R17" i="17"/>
  <c r="S37" i="18" s="1"/>
  <c r="Q36" i="18"/>
  <c r="U36" i="18"/>
  <c r="T35" i="22"/>
  <c r="D14" i="16"/>
  <c r="D17" i="17"/>
  <c r="H14" i="16"/>
  <c r="H17" i="17"/>
  <c r="I37" i="18" s="1"/>
  <c r="L14" i="16"/>
  <c r="L17" i="17"/>
  <c r="M37" i="18" s="1"/>
  <c r="P14" i="16"/>
  <c r="P17" i="17"/>
  <c r="Q37" i="18" s="1"/>
  <c r="N28" i="18"/>
  <c r="R28" i="18"/>
  <c r="F28" i="18"/>
  <c r="J28" i="18"/>
  <c r="G28" i="18"/>
  <c r="K28" i="18"/>
  <c r="O28" i="18"/>
  <c r="S28" i="18"/>
  <c r="H28" i="18"/>
  <c r="L28" i="18"/>
  <c r="P28" i="18"/>
  <c r="T28" i="18"/>
  <c r="I28" i="18"/>
  <c r="M28" i="18"/>
  <c r="Q28" i="18"/>
  <c r="U28" i="18"/>
  <c r="E26" i="23" l="1"/>
  <c r="F7" i="19" s="1"/>
  <c r="F9" i="19" s="1"/>
  <c r="B26" i="23"/>
  <c r="F26" i="23"/>
  <c r="C6" i="2"/>
  <c r="G7" i="19"/>
  <c r="G9" i="19" s="1"/>
  <c r="AK16" i="23"/>
  <c r="J20" i="23"/>
  <c r="J26" i="23" s="1"/>
  <c r="S16" i="23"/>
  <c r="I16" i="23"/>
  <c r="W16" i="23"/>
  <c r="AG16" i="23"/>
  <c r="AE16" i="23"/>
  <c r="U16" i="23"/>
  <c r="E16" i="23"/>
  <c r="Q16" i="23"/>
  <c r="O16" i="23"/>
  <c r="AO16" i="23"/>
  <c r="M16" i="23"/>
  <c r="R20" i="23"/>
  <c r="R26" i="23" s="1"/>
  <c r="AI16" i="23"/>
  <c r="AC16" i="23"/>
  <c r="N20" i="23"/>
  <c r="N26" i="23" s="1"/>
  <c r="AA16" i="23"/>
  <c r="K16" i="23"/>
  <c r="Y16" i="23"/>
  <c r="AM16" i="23"/>
  <c r="C16" i="23"/>
  <c r="I23" i="18"/>
  <c r="I25" i="18" s="1"/>
  <c r="E39" i="22"/>
  <c r="P23" i="18"/>
  <c r="L23" i="18"/>
  <c r="R23" i="18"/>
  <c r="F25" i="18"/>
  <c r="E35" i="22"/>
  <c r="O36" i="18"/>
  <c r="O39" i="18" s="1"/>
  <c r="H35" i="22"/>
  <c r="J36" i="18"/>
  <c r="J39" i="18" s="1"/>
  <c r="G36" i="18"/>
  <c r="G39" i="18" s="1"/>
  <c r="L35" i="22"/>
  <c r="C23" i="18"/>
  <c r="C25" i="18" s="1"/>
  <c r="E23" i="18"/>
  <c r="E25" i="18" s="1"/>
  <c r="D23" i="18"/>
  <c r="D25" i="18" s="1"/>
  <c r="O34" i="18"/>
  <c r="G25" i="18"/>
  <c r="E38" i="22"/>
  <c r="F19" i="17"/>
  <c r="H25" i="18"/>
  <c r="P34" i="18"/>
  <c r="J34" i="18"/>
  <c r="R34" i="18"/>
  <c r="L34" i="18"/>
  <c r="K39" i="18"/>
  <c r="N39" i="18"/>
  <c r="S39" i="18"/>
  <c r="R39" i="18"/>
  <c r="F39" i="18"/>
  <c r="M39" i="18"/>
  <c r="Q39" i="18"/>
  <c r="I39" i="18"/>
  <c r="D20" i="23"/>
  <c r="L20" i="23"/>
  <c r="H20" i="23"/>
  <c r="T20" i="23"/>
  <c r="T26" i="23" s="1"/>
  <c r="P20" i="23"/>
  <c r="P26" i="23" s="1"/>
  <c r="S20" i="23"/>
  <c r="C20" i="23"/>
  <c r="U20" i="23"/>
  <c r="O20" i="23"/>
  <c r="O26" i="23" s="1"/>
  <c r="Q20" i="23"/>
  <c r="K20" i="23"/>
  <c r="M20" i="23"/>
  <c r="M26" i="23" s="1"/>
  <c r="G20" i="23"/>
  <c r="G26" i="23" s="1"/>
  <c r="E37" i="18"/>
  <c r="P36" i="18"/>
  <c r="P39" i="18" s="1"/>
  <c r="O35" i="22"/>
  <c r="L36" i="18"/>
  <c r="L39" i="18" s="1"/>
  <c r="K35" i="22"/>
  <c r="G19" i="17"/>
  <c r="H36" i="18"/>
  <c r="H39" i="18" s="1"/>
  <c r="G35" i="22"/>
  <c r="T36" i="18"/>
  <c r="T39" i="18" s="1"/>
  <c r="S35" i="22"/>
  <c r="C39" i="18"/>
  <c r="C26" i="23" l="1"/>
  <c r="D7" i="19" s="1"/>
  <c r="D9" i="19" s="1"/>
  <c r="K26" i="23"/>
  <c r="L7" i="19" s="1"/>
  <c r="H26" i="23"/>
  <c r="I7" i="19" s="1"/>
  <c r="Q26" i="23"/>
  <c r="R7" i="19" s="1"/>
  <c r="R9" i="19" s="1"/>
  <c r="L26" i="23"/>
  <c r="M7" i="19" s="1"/>
  <c r="M9" i="19" s="1"/>
  <c r="D26" i="23"/>
  <c r="E7" i="19" s="1"/>
  <c r="E9" i="19" s="1"/>
  <c r="U26" i="23"/>
  <c r="V7" i="19" s="1"/>
  <c r="S26" i="23"/>
  <c r="T7" i="19" s="1"/>
  <c r="C7" i="19"/>
  <c r="C9" i="19" s="1"/>
  <c r="S7" i="19"/>
  <c r="S9" i="19" s="1"/>
  <c r="K7" i="19"/>
  <c r="K9" i="19" s="1"/>
  <c r="H34" i="18"/>
  <c r="G34" i="18"/>
  <c r="P7" i="19"/>
  <c r="P9" i="19" s="1"/>
  <c r="O7" i="19"/>
  <c r="O9" i="19" s="1"/>
  <c r="N7" i="19"/>
  <c r="N9" i="19" s="1"/>
  <c r="Q7" i="19"/>
  <c r="Q9" i="19" s="1"/>
  <c r="J7" i="19"/>
  <c r="J9" i="19" s="1"/>
  <c r="H7" i="19"/>
  <c r="H9" i="19" s="1"/>
  <c r="U7" i="19"/>
  <c r="U9" i="19" s="1"/>
  <c r="E10" i="17"/>
  <c r="E34" i="18"/>
  <c r="E35" i="18" s="1"/>
  <c r="D35" i="23"/>
  <c r="E10" i="19" s="1"/>
  <c r="D34" i="18"/>
  <c r="D35" i="18" s="1"/>
  <c r="C35" i="23"/>
  <c r="D10" i="19" s="1"/>
  <c r="C34" i="18"/>
  <c r="C35" i="18" s="1"/>
  <c r="C42" i="18" s="1"/>
  <c r="C43" i="18" s="1"/>
  <c r="B35" i="23"/>
  <c r="C10" i="19" s="1"/>
  <c r="C13" i="19" s="1"/>
  <c r="T17" i="17"/>
  <c r="U37" i="18" s="1"/>
  <c r="U39" i="18" s="1"/>
  <c r="T14" i="16"/>
  <c r="J8" i="16"/>
  <c r="U34" i="18"/>
  <c r="N34" i="18"/>
  <c r="M34" i="18"/>
  <c r="I34" i="18"/>
  <c r="Q34" i="18"/>
  <c r="T34" i="18"/>
  <c r="S34" i="18"/>
  <c r="K34" i="18"/>
  <c r="J25" i="18"/>
  <c r="V9" i="19" l="1"/>
  <c r="U8" i="16"/>
  <c r="I9" i="19"/>
  <c r="H8" i="16"/>
  <c r="H10" i="16" s="1"/>
  <c r="T9" i="19"/>
  <c r="S10" i="17"/>
  <c r="S15" i="17" s="1"/>
  <c r="L9" i="19"/>
  <c r="K8" i="16"/>
  <c r="K10" i="17"/>
  <c r="K15" i="17" s="1"/>
  <c r="L10" i="17"/>
  <c r="L15" i="17" s="1"/>
  <c r="R8" i="16"/>
  <c r="C14" i="19"/>
  <c r="B10" i="17"/>
  <c r="B8" i="16"/>
  <c r="B10" i="16" s="1"/>
  <c r="B7" i="19"/>
  <c r="E12" i="21" s="1"/>
  <c r="F34" i="18"/>
  <c r="J10" i="17"/>
  <c r="J15" i="17" s="1"/>
  <c r="R10" i="17"/>
  <c r="R15" i="17" s="1"/>
  <c r="U10" i="17"/>
  <c r="U15" i="17" s="1"/>
  <c r="S8" i="16"/>
  <c r="S10" i="16" s="1"/>
  <c r="L8" i="16"/>
  <c r="L10" i="16" s="1"/>
  <c r="P8" i="16"/>
  <c r="P10" i="16" s="1"/>
  <c r="P10" i="17"/>
  <c r="P15" i="17" s="1"/>
  <c r="H10" i="17"/>
  <c r="H15" i="17" s="1"/>
  <c r="T8" i="16"/>
  <c r="T10" i="16" s="1"/>
  <c r="T10" i="17"/>
  <c r="T15" i="17" s="1"/>
  <c r="G8" i="16"/>
  <c r="G10" i="16" s="1"/>
  <c r="G10" i="17"/>
  <c r="N10" i="17"/>
  <c r="N15" i="17" s="1"/>
  <c r="N8" i="16"/>
  <c r="N10" i="16" s="1"/>
  <c r="M8" i="16"/>
  <c r="M10" i="16" s="1"/>
  <c r="M10" i="17"/>
  <c r="M15" i="17" s="1"/>
  <c r="I10" i="17"/>
  <c r="I15" i="17" s="1"/>
  <c r="I8" i="16"/>
  <c r="I10" i="16" s="1"/>
  <c r="O10" i="17"/>
  <c r="O15" i="17" s="1"/>
  <c r="O8" i="16"/>
  <c r="O10" i="16" s="1"/>
  <c r="B36" i="23"/>
  <c r="C32" i="22"/>
  <c r="F10" i="17"/>
  <c r="D32" i="22"/>
  <c r="E12" i="19" s="1"/>
  <c r="E13" i="19" s="1"/>
  <c r="E14" i="19" s="1"/>
  <c r="E8" i="16"/>
  <c r="E10" i="16" s="1"/>
  <c r="D36" i="23"/>
  <c r="C36" i="23"/>
  <c r="F8" i="16"/>
  <c r="F10" i="16" s="1"/>
  <c r="E35" i="23"/>
  <c r="P32" i="18"/>
  <c r="P35" i="18" s="1"/>
  <c r="P42" i="18" s="1"/>
  <c r="Q32" i="18"/>
  <c r="Q35" i="18" s="1"/>
  <c r="Q42" i="18" s="1"/>
  <c r="G32" i="18"/>
  <c r="G35" i="18" s="1"/>
  <c r="G42" i="18" s="1"/>
  <c r="G43" i="18" s="1"/>
  <c r="B16" i="17"/>
  <c r="B22" i="17" s="1"/>
  <c r="B13" i="16"/>
  <c r="D13" i="16"/>
  <c r="D16" i="17"/>
  <c r="C13" i="16"/>
  <c r="C16" i="17"/>
  <c r="R10" i="16"/>
  <c r="F32" i="18"/>
  <c r="J10" i="16"/>
  <c r="D10" i="17"/>
  <c r="D8" i="16"/>
  <c r="C8" i="16"/>
  <c r="C10" i="17"/>
  <c r="K25" i="18"/>
  <c r="K10" i="16"/>
  <c r="U10" i="16"/>
  <c r="Q8" i="16"/>
  <c r="Q10" i="17"/>
  <c r="Q15" i="17" s="1"/>
  <c r="F35" i="18" l="1"/>
  <c r="F42" i="18" s="1"/>
  <c r="F43" i="18" s="1"/>
  <c r="D12" i="19"/>
  <c r="E36" i="23"/>
  <c r="F10" i="19"/>
  <c r="F35" i="23"/>
  <c r="P35" i="23"/>
  <c r="Q10" i="19" s="1"/>
  <c r="Q13" i="19" s="1"/>
  <c r="Q14" i="19" s="1"/>
  <c r="O35" i="23"/>
  <c r="P10" i="19" s="1"/>
  <c r="P13" i="19" s="1"/>
  <c r="P14" i="19" s="1"/>
  <c r="C35" i="22"/>
  <c r="E36" i="18"/>
  <c r="E39" i="18" s="1"/>
  <c r="E42" i="18" s="1"/>
  <c r="E43" i="18" s="1"/>
  <c r="D19" i="17"/>
  <c r="D22" i="17" s="1"/>
  <c r="D35" i="22"/>
  <c r="E6" i="2" s="1"/>
  <c r="C19" i="17"/>
  <c r="C22" i="17" s="1"/>
  <c r="R32" i="18"/>
  <c r="R35" i="18" s="1"/>
  <c r="R42" i="18" s="1"/>
  <c r="Q35" i="23"/>
  <c r="R10" i="19" s="1"/>
  <c r="R13" i="19" s="1"/>
  <c r="R14" i="19" s="1"/>
  <c r="H32" i="18"/>
  <c r="H35" i="18" s="1"/>
  <c r="H42" i="18" s="1"/>
  <c r="H43" i="18" s="1"/>
  <c r="G35" i="23"/>
  <c r="H10" i="19" s="1"/>
  <c r="H13" i="19" s="1"/>
  <c r="H14" i="19" s="1"/>
  <c r="D10" i="16"/>
  <c r="L25" i="18"/>
  <c r="C10" i="16"/>
  <c r="Q10" i="16"/>
  <c r="C19" i="21" l="1"/>
  <c r="B12" i="19"/>
  <c r="E9" i="21" s="1"/>
  <c r="D13" i="19"/>
  <c r="D14" i="19" s="1"/>
  <c r="D36" i="18"/>
  <c r="D39" i="18" s="1"/>
  <c r="D42" i="18" s="1"/>
  <c r="D43" i="18" s="1"/>
  <c r="D8" i="21"/>
  <c r="G10" i="19"/>
  <c r="G13" i="19" s="1"/>
  <c r="G14" i="19" s="1"/>
  <c r="F13" i="19"/>
  <c r="F14" i="19" s="1"/>
  <c r="D6" i="2"/>
  <c r="B6" i="2" s="1"/>
  <c r="E11" i="21"/>
  <c r="F36" i="23"/>
  <c r="P13" i="16"/>
  <c r="P15" i="16" s="1"/>
  <c r="P16" i="16" s="1"/>
  <c r="P16" i="17"/>
  <c r="P22" i="17" s="1"/>
  <c r="P23" i="17" s="1"/>
  <c r="P36" i="23"/>
  <c r="O36" i="23"/>
  <c r="E13" i="16"/>
  <c r="E15" i="16" s="1"/>
  <c r="E16" i="16" s="1"/>
  <c r="E16" i="17"/>
  <c r="E22" i="17" s="1"/>
  <c r="O16" i="17"/>
  <c r="O22" i="17" s="1"/>
  <c r="O23" i="17" s="1"/>
  <c r="O13" i="16"/>
  <c r="O15" i="16" s="1"/>
  <c r="O16" i="16" s="1"/>
  <c r="Q36" i="23"/>
  <c r="S32" i="18"/>
  <c r="S35" i="18" s="1"/>
  <c r="S42" i="18" s="1"/>
  <c r="R35" i="23"/>
  <c r="S10" i="19" s="1"/>
  <c r="S13" i="19" s="1"/>
  <c r="S14" i="19" s="1"/>
  <c r="G36" i="23"/>
  <c r="I32" i="18"/>
  <c r="I35" i="18" s="1"/>
  <c r="I42" i="18" s="1"/>
  <c r="I43" i="18" s="1"/>
  <c r="H35" i="23"/>
  <c r="I10" i="19" s="1"/>
  <c r="I13" i="19" s="1"/>
  <c r="I14" i="19" s="1"/>
  <c r="M25" i="18"/>
  <c r="F16" i="17" l="1"/>
  <c r="F22" i="17" s="1"/>
  <c r="F13" i="16"/>
  <c r="F15" i="16" s="1"/>
  <c r="F16" i="16" s="1"/>
  <c r="J32" i="18"/>
  <c r="J35" i="18" s="1"/>
  <c r="J42" i="18" s="1"/>
  <c r="J43" i="18" s="1"/>
  <c r="I35" i="23"/>
  <c r="J10" i="19" s="1"/>
  <c r="J13" i="19" s="1"/>
  <c r="J14" i="19" s="1"/>
  <c r="T32" i="18"/>
  <c r="T35" i="18" s="1"/>
  <c r="T42" i="18" s="1"/>
  <c r="S35" i="23"/>
  <c r="T10" i="19" s="1"/>
  <c r="T13" i="19" s="1"/>
  <c r="T14" i="19" s="1"/>
  <c r="H36" i="23"/>
  <c r="G16" i="17"/>
  <c r="G22" i="17" s="1"/>
  <c r="G13" i="16"/>
  <c r="R36" i="23"/>
  <c r="Q13" i="16"/>
  <c r="Q16" i="17"/>
  <c r="N25" i="18"/>
  <c r="S16" i="17" l="1"/>
  <c r="S36" i="23"/>
  <c r="Q22" i="17"/>
  <c r="Q23" i="17" s="1"/>
  <c r="H16" i="17"/>
  <c r="H13" i="16"/>
  <c r="Q15" i="16"/>
  <c r="Q16" i="16" s="1"/>
  <c r="U32" i="18"/>
  <c r="U35" i="18" s="1"/>
  <c r="U42" i="18" s="1"/>
  <c r="T35" i="23"/>
  <c r="U10" i="19" s="1"/>
  <c r="U13" i="19" s="1"/>
  <c r="U14" i="19" s="1"/>
  <c r="R13" i="16"/>
  <c r="R16" i="17"/>
  <c r="I36" i="23"/>
  <c r="G15" i="16"/>
  <c r="G16" i="16" s="1"/>
  <c r="K32" i="18"/>
  <c r="K35" i="18" s="1"/>
  <c r="K42" i="18" s="1"/>
  <c r="K43" i="18" s="1"/>
  <c r="J35" i="23"/>
  <c r="K10" i="19" s="1"/>
  <c r="K13" i="19" s="1"/>
  <c r="K14" i="19" s="1"/>
  <c r="O25" i="18"/>
  <c r="S13" i="16" l="1"/>
  <c r="S15" i="16" s="1"/>
  <c r="S16" i="16" s="1"/>
  <c r="T16" i="17"/>
  <c r="T36" i="23"/>
  <c r="R22" i="17"/>
  <c r="R23" i="17" s="1"/>
  <c r="S22" i="17"/>
  <c r="S23" i="17" s="1"/>
  <c r="H22" i="17"/>
  <c r="H23" i="17" s="1"/>
  <c r="J36" i="23"/>
  <c r="L32" i="18"/>
  <c r="L35" i="18" s="1"/>
  <c r="L42" i="18" s="1"/>
  <c r="L43" i="18" s="1"/>
  <c r="K35" i="23"/>
  <c r="L10" i="19" s="1"/>
  <c r="H15" i="16"/>
  <c r="H16" i="16" s="1"/>
  <c r="R15" i="16"/>
  <c r="R16" i="16" s="1"/>
  <c r="I13" i="16"/>
  <c r="I16" i="17"/>
  <c r="U35" i="23"/>
  <c r="V10" i="19" s="1"/>
  <c r="V13" i="19" s="1"/>
  <c r="V14" i="19" s="1"/>
  <c r="P25" i="18"/>
  <c r="L13" i="19" l="1"/>
  <c r="L14" i="19" s="1"/>
  <c r="U36" i="23"/>
  <c r="T13" i="16"/>
  <c r="T15" i="16" s="1"/>
  <c r="T16" i="16" s="1"/>
  <c r="T22" i="17"/>
  <c r="T23" i="17" s="1"/>
  <c r="I22" i="17"/>
  <c r="I23" i="17" s="1"/>
  <c r="I15" i="16"/>
  <c r="I16" i="16" s="1"/>
  <c r="K36" i="23"/>
  <c r="M32" i="18"/>
  <c r="M35" i="18" s="1"/>
  <c r="M42" i="18" s="1"/>
  <c r="M43" i="18" s="1"/>
  <c r="L35" i="23"/>
  <c r="M10" i="19" s="1"/>
  <c r="M13" i="19" s="1"/>
  <c r="M14" i="19" s="1"/>
  <c r="J13" i="16"/>
  <c r="J16" i="17"/>
  <c r="Q25" i="18"/>
  <c r="U13" i="16" l="1"/>
  <c r="U15" i="16" s="1"/>
  <c r="U16" i="16" s="1"/>
  <c r="U16" i="17"/>
  <c r="U22" i="17" s="1"/>
  <c r="U23" i="17" s="1"/>
  <c r="J22" i="17"/>
  <c r="J23" i="17" s="1"/>
  <c r="N32" i="18"/>
  <c r="N35" i="18" s="1"/>
  <c r="N42" i="18" s="1"/>
  <c r="N43" i="18" s="1"/>
  <c r="M35" i="23"/>
  <c r="N10" i="19" s="1"/>
  <c r="N13" i="19" s="1"/>
  <c r="N14" i="19" s="1"/>
  <c r="K16" i="17"/>
  <c r="K13" i="16"/>
  <c r="L36" i="23"/>
  <c r="J15" i="16"/>
  <c r="J16" i="16" s="1"/>
  <c r="P43" i="18"/>
  <c r="R25" i="18"/>
  <c r="K22" i="17" l="1"/>
  <c r="K23" i="17" s="1"/>
  <c r="O32" i="18"/>
  <c r="O35" i="18" s="1"/>
  <c r="O42" i="18" s="1"/>
  <c r="O43" i="18" s="1"/>
  <c r="N35" i="23"/>
  <c r="O10" i="19" s="1"/>
  <c r="O13" i="19" s="1"/>
  <c r="O14" i="19" s="1"/>
  <c r="B17" i="19" s="1"/>
  <c r="L13" i="16"/>
  <c r="L16" i="17"/>
  <c r="K15" i="16"/>
  <c r="K16" i="16" s="1"/>
  <c r="M36" i="23"/>
  <c r="Q43" i="18"/>
  <c r="S25" i="18"/>
  <c r="B10" i="19" l="1"/>
  <c r="B16" i="19"/>
  <c r="B18" i="19" s="1"/>
  <c r="L22" i="17"/>
  <c r="L23" i="17" s="1"/>
  <c r="M13" i="16"/>
  <c r="M16" i="17"/>
  <c r="L15" i="16"/>
  <c r="L16" i="16" s="1"/>
  <c r="N36" i="23"/>
  <c r="R43" i="18"/>
  <c r="T25" i="18"/>
  <c r="E13" i="21" l="1"/>
  <c r="E14" i="21" s="1"/>
  <c r="E15" i="21" s="1"/>
  <c r="C16" i="21" s="1"/>
  <c r="M22" i="17"/>
  <c r="M23" i="17" s="1"/>
  <c r="M15" i="16"/>
  <c r="M16" i="16" s="1"/>
  <c r="N16" i="17"/>
  <c r="N13" i="16"/>
  <c r="S43" i="18"/>
  <c r="U25" i="18"/>
  <c r="C11" i="2" l="1"/>
  <c r="B12" i="17" s="1"/>
  <c r="F11" i="2"/>
  <c r="E12" i="17" s="1"/>
  <c r="E15" i="17" s="1"/>
  <c r="E23" i="17" s="1"/>
  <c r="C20" i="21"/>
  <c r="C21" i="21" s="1"/>
  <c r="C24" i="21" s="1"/>
  <c r="G11" i="2"/>
  <c r="F12" i="17" s="1"/>
  <c r="F15" i="17" s="1"/>
  <c r="F23" i="17" s="1"/>
  <c r="H11" i="2"/>
  <c r="H14" i="2" s="1"/>
  <c r="E11" i="2"/>
  <c r="E12" i="2" s="1"/>
  <c r="D11" i="2"/>
  <c r="N22" i="17"/>
  <c r="N23" i="17" s="1"/>
  <c r="N15" i="16"/>
  <c r="N16" i="16" s="1"/>
  <c r="T43" i="18"/>
  <c r="C12" i="2" l="1"/>
  <c r="C14" i="2" s="1"/>
  <c r="B11" i="2"/>
  <c r="G12" i="17"/>
  <c r="G15" i="17" s="1"/>
  <c r="G23" i="17" s="1"/>
  <c r="F14" i="2"/>
  <c r="G14" i="2"/>
  <c r="D12" i="17"/>
  <c r="C12" i="17"/>
  <c r="D12" i="2"/>
  <c r="E14" i="2"/>
  <c r="D11" i="16"/>
  <c r="D13" i="17"/>
  <c r="U43" i="18"/>
  <c r="B47" i="18" s="1"/>
  <c r="B13" i="17" l="1"/>
  <c r="B15" i="17" s="1"/>
  <c r="B23" i="17" s="1"/>
  <c r="B24" i="17" s="1"/>
  <c r="B12" i="2"/>
  <c r="B11" i="16"/>
  <c r="B15" i="16" s="1"/>
  <c r="B16" i="16" s="1"/>
  <c r="B19" i="16" s="1"/>
  <c r="D14" i="2"/>
  <c r="B14" i="2" s="1"/>
  <c r="D15" i="17"/>
  <c r="D23" i="17" s="1"/>
  <c r="C11" i="16"/>
  <c r="C15" i="16" s="1"/>
  <c r="C16" i="16" s="1"/>
  <c r="C13" i="17"/>
  <c r="C15" i="17" s="1"/>
  <c r="C23" i="17" s="1"/>
  <c r="D15" i="16"/>
  <c r="D16" i="16" s="1"/>
  <c r="C24" i="17" l="1"/>
  <c r="D24" i="17" s="1"/>
  <c r="E24" i="17" s="1"/>
  <c r="F24" i="17" s="1"/>
  <c r="G24" i="17" s="1"/>
  <c r="H24" i="17" s="1"/>
  <c r="I24" i="17" s="1"/>
  <c r="J24" i="17" s="1"/>
  <c r="K24" i="17" s="1"/>
  <c r="L24" i="17" s="1"/>
  <c r="M24" i="17" s="1"/>
  <c r="N24" i="17" s="1"/>
  <c r="O24" i="17" s="1"/>
  <c r="P24" i="17" s="1"/>
  <c r="Q24" i="17" s="1"/>
  <c r="R24" i="17" s="1"/>
  <c r="S24" i="17" s="1"/>
  <c r="T24" i="17" s="1"/>
  <c r="U24" i="17" s="1"/>
  <c r="B18" i="16"/>
  <c r="B48" i="18" l="1"/>
  <c r="B46"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Igor Grginić</author>
  </authors>
  <commentList>
    <comment ref="B44" authorId="0" shapeId="0" xr:uid="{00000000-0006-0000-0200-000001000000}">
      <text>
        <r>
          <rPr>
            <b/>
            <sz val="9"/>
            <color indexed="81"/>
            <rFont val="Tahoma"/>
            <family val="2"/>
            <charset val="238"/>
          </rPr>
          <t>MINGOR:</t>
        </r>
        <r>
          <rPr>
            <sz val="9"/>
            <color indexed="81"/>
            <rFont val="Tahoma"/>
            <family val="2"/>
            <charset val="238"/>
          </rPr>
          <t xml:space="preserve">
Iz projektne dokumentacije odnosno procjenom unesite troškove ostale pripadne infrastrukture</t>
        </r>
      </text>
    </comment>
    <comment ref="B69" authorId="0" shapeId="0" xr:uid="{00000000-0006-0000-0200-000002000000}">
      <text>
        <r>
          <rPr>
            <b/>
            <sz val="9"/>
            <color indexed="81"/>
            <rFont val="Tahoma"/>
            <family val="2"/>
            <charset val="238"/>
          </rPr>
          <t>MINGOR:</t>
        </r>
        <r>
          <rPr>
            <sz val="9"/>
            <color indexed="81"/>
            <rFont val="Tahoma"/>
            <family val="2"/>
            <charset val="238"/>
          </rPr>
          <t xml:space="preserve">
Iz projektne dokumentacije unesite potrebnu instaliranu snagu, godišnju potrošnju i ukupni godišnji trošak </t>
        </r>
      </text>
    </comment>
  </commentList>
</comments>
</file>

<file path=xl/sharedStrings.xml><?xml version="1.0" encoding="utf-8"?>
<sst xmlns="http://schemas.openxmlformats.org/spreadsheetml/2006/main" count="381" uniqueCount="281">
  <si>
    <t>CF</t>
  </si>
  <si>
    <t>FNPV (C)</t>
  </si>
  <si>
    <t>FRR (C)</t>
  </si>
  <si>
    <t>12 </t>
  </si>
  <si>
    <t>ENPV</t>
  </si>
  <si>
    <t>ERR</t>
  </si>
  <si>
    <t>B/C ratio</t>
  </si>
  <si>
    <t>FNPV (K)</t>
  </si>
  <si>
    <t>FRR (K)</t>
  </si>
  <si>
    <t>Referentno razdoblje (godine)</t>
  </si>
  <si>
    <t>Financijska diskontna stopa (%)</t>
  </si>
  <si>
    <t>Nediskontirana vrijednost</t>
  </si>
  <si>
    <t>Diskontirana vrijednosti (Neto sadašnja vrijednost)</t>
  </si>
  <si>
    <t>Stopa jaza financiranja (%) = (10) / (4)</t>
  </si>
  <si>
    <t>Stopa jaza financiranja (%) = (11)</t>
  </si>
  <si>
    <t xml:space="preserve">"Prihvatljivi izdaci na koje se primjenjuje stopa sufinanciranja“ = (12)*(13) </t>
  </si>
  <si>
    <t>Kvalificirani radnici</t>
  </si>
  <si>
    <t>Nekvalificirani radnici</t>
  </si>
  <si>
    <t>Plin</t>
  </si>
  <si>
    <t>Voda</t>
  </si>
  <si>
    <t>Investicijski troškovi</t>
  </si>
  <si>
    <t>Troškovi zamjene opreme</t>
  </si>
  <si>
    <t>Residualna vrijednost</t>
  </si>
  <si>
    <t>Buka,mirisi i sl.</t>
  </si>
  <si>
    <t xml:space="preserve">UKUPNI INVESTICIJSKI TROŠKOVI </t>
  </si>
  <si>
    <t xml:space="preserve">UKUPNI EKONOMSKI TROŠKOVI </t>
  </si>
  <si>
    <t xml:space="preserve">NETO EKONOMSKE KORISTI </t>
  </si>
  <si>
    <t>VANJSKI TROŠKOVI ( NEGATIVE EXTERNALITIES)</t>
  </si>
  <si>
    <t>Diskontna stopa</t>
  </si>
  <si>
    <t>Operativni prihodi</t>
  </si>
  <si>
    <t>Rezidualna vrijednost</t>
  </si>
  <si>
    <t>Ukupni priljevi</t>
  </si>
  <si>
    <t>Operativni troškovi</t>
  </si>
  <si>
    <t>Ukupno odljevi</t>
  </si>
  <si>
    <t>NETO NOVČANI TIJEK</t>
  </si>
  <si>
    <t>Ukupno (neto sadašnja vrijednost)</t>
  </si>
  <si>
    <t>Doprinos zajednice</t>
  </si>
  <si>
    <t>Javni doprinos</t>
  </si>
  <si>
    <t>Troškovi zamjene</t>
  </si>
  <si>
    <t>UKUPNI ODLJEVI</t>
  </si>
  <si>
    <t>UKUPNI PRILJEVI</t>
  </si>
  <si>
    <t>Prihodi</t>
  </si>
  <si>
    <t>Otplata zajma</t>
  </si>
  <si>
    <t>Porezi</t>
  </si>
  <si>
    <t>KUMULIRANI NETO NOVČANI TIJEK</t>
  </si>
  <si>
    <t>UKUPNO</t>
  </si>
  <si>
    <t>Ukupni investicijski troškovi</t>
  </si>
  <si>
    <t>Stopa jaza financiranja</t>
  </si>
  <si>
    <t>1.</t>
  </si>
  <si>
    <t>2.</t>
  </si>
  <si>
    <t>3.</t>
  </si>
  <si>
    <t>Plastika</t>
  </si>
  <si>
    <t>Staklo</t>
  </si>
  <si>
    <t>Ukupno:</t>
  </si>
  <si>
    <t>Staklena ambalaža</t>
  </si>
  <si>
    <t>4.</t>
  </si>
  <si>
    <t>5.</t>
  </si>
  <si>
    <t>Voditelj sortirnice</t>
  </si>
  <si>
    <t>Radnici u sortirnici</t>
  </si>
  <si>
    <t>Opis</t>
  </si>
  <si>
    <t>kom</t>
  </si>
  <si>
    <t>Tehnološka oprema sortirne linije</t>
  </si>
  <si>
    <t>Viličar</t>
  </si>
  <si>
    <t>Utovarivač</t>
  </si>
  <si>
    <t>m2</t>
  </si>
  <si>
    <t>Hala sortirnice</t>
  </si>
  <si>
    <t>Boksovi za privremeno skladištenje ulaznog otpada</t>
  </si>
  <si>
    <t>Prometno manipulativne površine</t>
  </si>
  <si>
    <t>Električna energija</t>
  </si>
  <si>
    <t>Radnik sortirnice</t>
  </si>
  <si>
    <t>Metal</t>
  </si>
  <si>
    <t>Plastika (uključujući ambalažu od plastike)</t>
  </si>
  <si>
    <t>Metali (uključujući ambalažu od metala)</t>
  </si>
  <si>
    <t>KV/NKV</t>
  </si>
  <si>
    <t>Kontejneri za radnike</t>
  </si>
  <si>
    <t>Trošak radnika</t>
  </si>
  <si>
    <t>Zbrinjavanje ostatnog otpada</t>
  </si>
  <si>
    <t>Nepredviđeni troškovi</t>
  </si>
  <si>
    <t xml:space="preserve">Papir </t>
  </si>
  <si>
    <t xml:space="preserve">Metali </t>
  </si>
  <si>
    <t xml:space="preserve">Plastika </t>
  </si>
  <si>
    <t xml:space="preserve">Staklo </t>
  </si>
  <si>
    <t>Rezidualna vrijednost  (ostatak vrijednosti projekta)</t>
  </si>
  <si>
    <t>Neprihvatljivi troškovi</t>
  </si>
  <si>
    <t>Prihvatljivi troškovi</t>
  </si>
  <si>
    <t>IZVORI FINANCIRANJA PO GODINAMA</t>
  </si>
  <si>
    <t xml:space="preserve">FINANCIJSKA ODRŽIVOST </t>
  </si>
  <si>
    <t xml:space="preserve">FINANCIJSKA RENTABILNOST UKUPNE INVESTICIJE
</t>
  </si>
  <si>
    <t>POVRAT NA NACIONALNI KAPITAL</t>
  </si>
  <si>
    <t>Otplata zajma (uključujući kamate)</t>
  </si>
  <si>
    <t>Operativni troškovi:</t>
  </si>
  <si>
    <t>a. Električna energija</t>
  </si>
  <si>
    <t>c. Plin</t>
  </si>
  <si>
    <t>b. Ostali troškovi</t>
  </si>
  <si>
    <t>d. Voda za pranje površina, higijenu radnika itd.</t>
  </si>
  <si>
    <t>Nadstrešnica s boksovima za privremeno skladištenje baliranih izdvojenih komponenti otpada</t>
  </si>
  <si>
    <t>Ostatni otpad</t>
  </si>
  <si>
    <t>VSS/SSS</t>
  </si>
  <si>
    <t>Zajam</t>
  </si>
  <si>
    <t>godina</t>
  </si>
  <si>
    <t>mjesec</t>
  </si>
  <si>
    <t>Ostali primici</t>
  </si>
  <si>
    <t>Ostali troškovi (osiguranje itd)</t>
  </si>
  <si>
    <t>t/god</t>
  </si>
  <si>
    <t>2018.</t>
  </si>
  <si>
    <t>2019.</t>
  </si>
  <si>
    <t>2020.</t>
  </si>
  <si>
    <t>2021.</t>
  </si>
  <si>
    <t>2022.</t>
  </si>
  <si>
    <t>2023.</t>
  </si>
  <si>
    <t>siječanj</t>
  </si>
  <si>
    <t>veljača</t>
  </si>
  <si>
    <t>ožujak</t>
  </si>
  <si>
    <t>travanj</t>
  </si>
  <si>
    <t>svibanj</t>
  </si>
  <si>
    <t>lipanj</t>
  </si>
  <si>
    <t>srpanj</t>
  </si>
  <si>
    <t>kolovoz</t>
  </si>
  <si>
    <t>rujan</t>
  </si>
  <si>
    <t>listopad</t>
  </si>
  <si>
    <t>studeni</t>
  </si>
  <si>
    <t>prosinac</t>
  </si>
  <si>
    <t>2016.</t>
  </si>
  <si>
    <t>2017.</t>
  </si>
  <si>
    <t>*Objekti (provjera)</t>
  </si>
  <si>
    <t>Izbjegnute emisije stakleničkih plinova</t>
  </si>
  <si>
    <t>Cijena CO2</t>
  </si>
  <si>
    <t>Cijena u eur</t>
  </si>
  <si>
    <t>Cijena u kn</t>
  </si>
  <si>
    <t>Cijena troškova odlaganja</t>
  </si>
  <si>
    <t>STRUKTURA PLANIRANOG ULAGANJA PO GODINAMA</t>
  </si>
  <si>
    <t xml:space="preserve">OPERATIVNI PRIHODI I TROŠKOVI PROJEKTA </t>
  </si>
  <si>
    <t>Glavni elementi i parametri</t>
  </si>
  <si>
    <t>Red.br.</t>
  </si>
  <si>
    <t>Vrijednost</t>
  </si>
  <si>
    <t>Naziv stavke</t>
  </si>
  <si>
    <t xml:space="preserve">U NIZE NAVEDENU TABLICU UNESITE SVE TROŠKOVE ULAGANJA SUKLADNO PRIHVATLJIVOSTI TEMELJEM OVOG POZIVA  I DINAMICI NASTAJANJA </t>
  </si>
  <si>
    <t>Ostale koristi  (navesti po potrebi)</t>
  </si>
  <si>
    <t>UKUPNO EKONOMSKI OPERATIVNI TROŠKOVI</t>
  </si>
  <si>
    <t>EKONOMSKA STOPA POVRATA ULAGANJA</t>
  </si>
  <si>
    <t>Naziv radnog mjesta</t>
  </si>
  <si>
    <t>Radno mjesto</t>
  </si>
  <si>
    <t>stručna sprema</t>
  </si>
  <si>
    <t>broj radnika</t>
  </si>
  <si>
    <t>ukupni mjesečni trošak rada (kn)</t>
  </si>
  <si>
    <t>kvalifikacijska struktura</t>
  </si>
  <si>
    <t>broj radnika u 1. smjeni</t>
  </si>
  <si>
    <t>broj radnika u 2. smjeni</t>
  </si>
  <si>
    <t>broj radnika u 3. smjeni</t>
  </si>
  <si>
    <t>Troškovi odrzavanja</t>
  </si>
  <si>
    <t>U niže navedenu tablicu unesite sve troškove predmeta ulaganja po godinama planirane implementacije. Pri popunjavanju uzmite u obzir stavke koje ste definirali u prethodnom radnom listu.  Za niže navedene troškove definiran je maksimalno prihvatljiv trošak za svaku navedenu stavku u postotku kapitalnih ulaganja (gradnja i opremanje).</t>
  </si>
  <si>
    <t>ULAZNI PARAMETRI PROJEKTA</t>
  </si>
  <si>
    <t>Predviđeni broj radnika po planiranim smjenama rada:</t>
  </si>
  <si>
    <t>Predviđene mjesečne plaće i godišnji trošak rada:</t>
  </si>
  <si>
    <t>Predviđeni godišnji režijski troškovi:</t>
  </si>
  <si>
    <t>Opis troška</t>
  </si>
  <si>
    <t>4.1.</t>
  </si>
  <si>
    <t>4.2.</t>
  </si>
  <si>
    <t>4.3.</t>
  </si>
  <si>
    <t xml:space="preserve">Gorivo </t>
  </si>
  <si>
    <t xml:space="preserve">Ostala pripadna infrastruktura: odvodnja oborinskih voda, električne instalacije, vodoopskrbni sustav, kanalizacijski sustav itd. </t>
  </si>
  <si>
    <t>Procjena ulaganja u objekte i pripadajuću  infrastrukturu:</t>
  </si>
  <si>
    <t>Planirani početak operativnog rada sortirnice</t>
  </si>
  <si>
    <t>*Ukupna vrijednosti ulaganja po godinama treba financijski odgovarati vrijednostima iskazanim u niže navedenoj tablici Izvori financiranja po godinama i tablici ulaganja iskazanoj u radnom listu "Investicijski troškovi"</t>
  </si>
  <si>
    <t>TROŠKOVI ULAGANJA PO GODINAMA*</t>
  </si>
  <si>
    <t>Ostali troškovi</t>
  </si>
  <si>
    <t xml:space="preserve">Temeljem unesenih inputa u prethodnim radnim listovima ova tablica izračunava Financijsku rentabilnost ukupne investicije. Kada je Interna stopa rentabilnosti (FRR) manja od primijenjene diskontne stope (ili ako je FNPV investicije negativna), tada prihodi koje će projekt ostvariti, neće biti dostatni da pokriju troškove projekta, te je projektu potrebno financiranje iz sredstava EU. </t>
  </si>
  <si>
    <t>Pomoćna tablica za izračun emisija CO2:</t>
  </si>
  <si>
    <t>Faktori emisije</t>
  </si>
  <si>
    <t>POMOĆNA TABLICA ZA IZRAČUN REZIDUALNE VRIJEDNOSTI  I DEFINIRANJE VIJEKA TRAJANJA IMOVINE ZA POTREBE OBNAVLJANJA ISTE</t>
  </si>
  <si>
    <t>Ostala oprema</t>
  </si>
  <si>
    <t>Ukupno tehnološka i ostala oprema:</t>
  </si>
  <si>
    <t>RED. BR.</t>
  </si>
  <si>
    <t>FNPVC</t>
  </si>
  <si>
    <t>SADRŽAJ</t>
  </si>
  <si>
    <t>OPIS</t>
  </si>
  <si>
    <t>Polja koja je potrebno popuniti</t>
  </si>
  <si>
    <t>FNPVK</t>
  </si>
  <si>
    <t>Ulazni parametri projekta</t>
  </si>
  <si>
    <t>Operativni P&amp;T</t>
  </si>
  <si>
    <t>EU Doprinos</t>
  </si>
  <si>
    <t>Izvori financiranja</t>
  </si>
  <si>
    <t>Financijska održivost</t>
  </si>
  <si>
    <t>Ekonomska  analiza</t>
  </si>
  <si>
    <t>POJEDNOSTAVLJENI MODEL IZRAČUNA  TROŠKOVA I KORISTI  PROJEKTA  (CBA)</t>
  </si>
  <si>
    <t>*Oprema (provjera)</t>
  </si>
  <si>
    <t>Procjena ulaganja u tehnološku i ostalu opremu:</t>
  </si>
  <si>
    <t>Ukupno objekti i pripadajuća infrastruktura:</t>
  </si>
  <si>
    <t>UNESITE NAZIV VAŠEG PROJEKTA</t>
  </si>
  <si>
    <t>Ovaj radni list računa CBA rezultate povrata na ukupno ulaganja temeljm podataka unešenih u prethodne radne listove.</t>
  </si>
  <si>
    <t>U ovaj radni list potrebni je unijeti prihvatljive i neprihvatljive troškove projekta kao i izvore financiranja vlasittog učešća u investiciji.</t>
  </si>
  <si>
    <t>U ovom radnom listu  iskazana je kalkulacija ekonomske stope povrata ulaganja. Za definiranje ekonomskih koristi uzete su slijedeće koristi: Izbjegnuti troškovi odlaganja otpada te izbjegnute emisije stakleničkih plinova. Pri pretvaranju financijskih troškova u ekonomske, potrebno je da definirate konverzijske faktore (ako je primjenjivo). Ukupni rezultat ekonomske analize troškova i koristi treba pokazati pozitivan rezultat za projekt u kojem je postignuta ekonomska stopa povrata viša od diskontne stope, te pozitivna neto sadašnja vrijednost.</t>
  </si>
  <si>
    <t>U ovom radnom listu potrebno je definirati plan dinamike ulaganja po vrsti troška i godini nastajanja.</t>
  </si>
  <si>
    <t>Ovaj radni list računa kalkulaciju Točke pokrića te se provodi izračun EU stope sufinanciranja.</t>
  </si>
  <si>
    <t>Ovaj radni list računa CBA rezultate povrata na nacionalni kapital temeljm podataka unešenih u prethodne radne listove i podataka unešenih u predmetni radni list.</t>
  </si>
  <si>
    <t>Ovaj radni list prikazuje Financijsku održivost projekta. Financijska održivost projekta potvrđena je ako je kumulativni neto novčani tok pozitivan tijekom cijelog vremenskog  perioda. Pozitivan kumulativni neto novčani tok tijekom cijelog vremenskog razdoblja potvrđuje da je projekt financijski održiv.</t>
  </si>
  <si>
    <t>U ovom radnom listu potrebno je definirati sve tehničke i operativne podatke o vašem projektu.</t>
  </si>
  <si>
    <t xml:space="preserve">U ovaj radni list potrebno je unijeti sve planirane operativne prihode i operativne rashode projekta.  </t>
  </si>
  <si>
    <t>LEGENDA (za sve radne listove)</t>
  </si>
  <si>
    <t>"Ostalo"</t>
  </si>
  <si>
    <t>U niže navedenu tablicu unesite procjenu troškova ulaganja (prema projektnoj dokumentaciji) za planiranu tehnološku i ostalu opremu sortirnice. Pri definiranju predmetnih ulaganja  svakako vodite računa na stavku PDV-a. Naime, ukoliko za vašu investiciju PDV nije povrativa stavka, tada predmetni PDV iskažite u niže navedenoj tablici kako bi se u Financijskoj analizi uzela u obzir investicijska vrijednost s PDV-om. S druge strane vodite računa da predmetni PDV na investicijske troškove bude eliminiran u ekonomskoj analizi adekvatnim faktorom konverzije.</t>
  </si>
  <si>
    <t>Kontejner zapremine 10-14 m3</t>
  </si>
  <si>
    <t>Kontejner zapremine 6-8m3</t>
  </si>
  <si>
    <t>Mosna vaga nosivosti prema projektu (30t-80t)</t>
  </si>
  <si>
    <t>U niže navedene tablice unesite procjenu operativnih troškova vezanih za prvu godinu operativnog rada sortirnice. Plaće radnika iskazuju se u iznosu bruto 2. Budući da u trenutku predaje projektne prijave neće biti definiran pravni subjekt koji će po realizaciji ulaganja upravljati sortirnicom, sukladno očekivanom definirajte da li će PDV na operativne troškove biti povrativ. Ukoliko očekujete da će PDV na operativne troškove biti povrativ tada predmetni isključite iz niže navedenih tablica kao i budućih novčanih tokova.</t>
  </si>
  <si>
    <t>instalirana snaga (kW) za el. energiju</t>
  </si>
  <si>
    <t>potrošnja (kWh/god) za el. energiju</t>
  </si>
  <si>
    <t>Financijska analiza je alat koji se koristi da bi se predvidjela sredstva za pokrivanje investicijskih troškova i koristi se od strane investitora ili nositelja projekta, kako bi se utvrdila financijska održivost projekta tijekom vremenskog razdoblja projekta. Financijska održivost projekta potvrđena je ako je kumulativni neto novčani tok pozitivan tijekom cijelog vremenskog  perioda. Pozitivan kumulativni neto novčani tok tijekom cijelog vremenskog  razdoblja potvrđuje da je projekt financijski održiv.</t>
  </si>
  <si>
    <r>
      <t xml:space="preserve">Bez obzira na model upravljanja konsolidirana analiza treba biti izvršena kako bi se izračunala ukupna profitabilnost investicije. Rezultat će biti uspoređen s financijskom diskontnom stopom kako bi se osiguralo da projekt nije prekomjerno financiran.Povrat na nacionalni kapital se izračunava uzevši u obzir kao odljeve: operativne troškove; nacionalni kapitalni doprinos projektu; financijske izvore iz zajmova </t>
    </r>
    <r>
      <rPr>
        <b/>
        <sz val="8"/>
        <rFont val="Arial"/>
        <family val="2"/>
      </rPr>
      <t>u vrijeme kada je planirano njihovo vraćanje obveze prema kreditoru.</t>
    </r>
  </si>
  <si>
    <t>Papir+Karton</t>
  </si>
  <si>
    <t xml:space="preserve">Kod izračuna rezidualne vrijednosti u slučajevima kada je vremenski period analize  (referentno razdoblje) projekta jednak ekonomsku vijeku trajanja projekta dopušten je izračun rezidualne vrijednosti projekta (imovina koja ima ekonomsku vrijednost ili se može prodati) na osnovu standardnog računovodstvenog  izračuna amortizacije imovine. U ovoj CBA pretpostavljen je referenti period od 20 godina i uključuje period investicijskih aktivnosti (izrada i ishođenje lokacijske i građevinske dozvole, građenje i opremanje sortirnice te period korištenja izgrađene i opremljene sortirnice i opreme. </t>
  </si>
  <si>
    <t>U niže navedenoj tablici iskazana je kalkulacija ekonomske stope povrata ulaganja. Za definiranje ekonomskih koristi vašeg projekta uzete su slijedeće koristi: Izbjegnuti troškovi odlaganja otpada, te izbjegnute emisije stakleničkih plinova. Pri pretvaranju financijskih troškova u ekonomske, definirajte konverzijske faktore (ako je primjenjivo). Ukupni rezultat ekonomske analize troškova i koristi treba pokazati pozitivan rezultat za projekt u kojem je postignuta ekonomska stopa povrata viša od diskontne stope, te pozitivna neto sadašnja vrijednost.</t>
  </si>
  <si>
    <t>Tzv. shadow price u EUR (shadow price prema https://ec.europa.eu/regional_policy/en/information/publications/guides/2021/economic-appraisal-vademecum-2021-2027-general-principles-and-sector-applications)</t>
  </si>
  <si>
    <t>PRIHOD</t>
  </si>
  <si>
    <t>KOLIČINA TONA</t>
  </si>
  <si>
    <t>Izdvojeni otpad/material za daljnju prodaju (pripremljen za recikliranje)</t>
  </si>
  <si>
    <t>a) Troškovi vanjskih (konzultantskih) usluga vezani uz pripremu i izradu projektno-tehničke dokumentacije potrebne za prijavu projektnog prijedloga, troškovi pripreme i izrade potrebne projektno-tehničke dokumentacije i troškovi komunalnih i vodnih doprinosa u svrhu ishođenja lokacijske i građevinske dozvole</t>
  </si>
  <si>
    <t xml:space="preserve">b) Troškovi usluga vezani uz uslugu pripreme i provedbe postupaka javne nabave radova, usluga i roba za gradnju postrojenja za sortiranje; </t>
  </si>
  <si>
    <t>j) Informiranje i vidljivost</t>
  </si>
  <si>
    <t>Kumulativni iznos troškova usluge stručnog nadzora građenja, projektantskog nadzora i trošak usluge koordinatora zaštite na radu (koordinator II) su prihvatljivi u maksimalnom iznosu do 4% ukupno prihvatljivih troškova za izvođenje radova i/ili opremanje.</t>
  </si>
  <si>
    <t>d) Objekti</t>
  </si>
  <si>
    <t>e) Oprema</t>
  </si>
  <si>
    <t>f) Usluge stručnog nadzora i koordinatora II</t>
  </si>
  <si>
    <t>g) Usluga projektantskog nadzora</t>
  </si>
  <si>
    <t>h) Usluge upravljanja projektom</t>
  </si>
  <si>
    <t>i) Usluga upravljanja projektom prema zakonu</t>
  </si>
  <si>
    <t>c)Troškovi radova vezanih za priključenje na komunalnu infrastrukturu (vanjska infrastruktura)i osiguranje pristupne ceste isključivo za potrebe postrojenja za sortiranje odvojeno sakupljenog komunalnog otpada;</t>
  </si>
  <si>
    <t>Nepredviđeni troškovi (contingency)</t>
  </si>
  <si>
    <t>Polja formula i sl. - nemojte mijenjati osim ako je nužno jer su vezana za pojedine radne listove i međusobno u radnim listovima</t>
  </si>
  <si>
    <t>Papir</t>
  </si>
  <si>
    <t>Metali</t>
  </si>
  <si>
    <t>Izbjegnuti troškovi odlaganja otpada</t>
  </si>
  <si>
    <t>Stopa sufinanciranja za prioritetnu os (%)- zadano pozivom i fiksna vrijednost (iznos)</t>
  </si>
  <si>
    <t>Efikasnost razdvajanja (%)</t>
  </si>
  <si>
    <t>Izdvojene količine (t/god)- pripremljene količine za recikliranje</t>
  </si>
  <si>
    <t>Planirana količina odvojeno sakupljenog otpada koja ulazi na sortirnicu radi sortiranja- tone/god</t>
  </si>
  <si>
    <t>Papir + Karton (uključujući ambalažu od papira i kartona)</t>
  </si>
  <si>
    <t xml:space="preserve"> mjesečni trošak bruto plaće / radniku (EUR)</t>
  </si>
  <si>
    <t>ukupni trošak (EUR/god)</t>
  </si>
  <si>
    <t>Materijali predviđeni za sortiranje (suhi reciklati komunalnog otpada)</t>
  </si>
  <si>
    <t>Tablica efikasnosti razdvajanja otpada u sortirnici i prodajna jedinična cijena sortiranog materijala u EUR/tona</t>
  </si>
  <si>
    <t>Prodajna jedinična cijena (EUR/t)- bez PDV-a</t>
  </si>
  <si>
    <t>Planirana količina odvojeno sakupljenog otpada koja ulazi na sortirnicu radi sortiranja</t>
  </si>
  <si>
    <t xml:space="preserve">Ukupno količina u t/god/Ukupni prihod u EUR </t>
  </si>
  <si>
    <t>Operativne naknade za obradu odvojeno sakupljenog otpada u sortirnici (razlika prihoda od prodaje otpada spremnog za recikliranje i troškova poslovanja sortiranja)</t>
  </si>
  <si>
    <t>U niže navedenu tablicu unesite procjenu troškova ulaganja (prema projektnoj dokumentaciji) za planiranu tehnološku i ostalu opremu sortirnice. Pri definiranju predmetnih ulaganja  svakako vodite računa na stavku PDV-a. Naime, ukoliko za vašu investiciju PDV nije povrativa stavka, tada vrijednost ulaganja u tehnološku i ostalu opremu se iskazuje s PDV-om kako bi se u investicjskim troškovima uzela u obzir investicijska vrijednost s PDV-om. S druge strane vodite računa da predmetni PDV na investicijske troškove bude eliminiran u ekonomskoj analizi adekvatnim faktorom konverzije.</t>
  </si>
  <si>
    <t>b. Gorivo za pogon vozila na sortirnici (utovarivač, kamion, viličar, itd.)</t>
  </si>
  <si>
    <t>Projektne godine (prva projektna godina odgovara kalendarskoj godini navedenoj u Radnom listu Investicijski troškovi kao godina u ćeliji Početak realizacije ulaganja).</t>
  </si>
  <si>
    <t>PROJEKTNE GODINE</t>
  </si>
  <si>
    <t>INVESTICIJSKI TROŠKOVI PROJEKTA  (TROŠKOVI ULAGANJA)</t>
  </si>
  <si>
    <t>ukupna cijena (EUR)</t>
  </si>
  <si>
    <t>jed. cijena (EUR)</t>
  </si>
  <si>
    <r>
      <t xml:space="preserve">U niže navedenu tablicu unesite procjenu keficijente efikasnosti razdvajanja u % (uz predifinirane min i max vrijednsoti) za pojedini suhi reciklat koji ulazi u sortirnicu i planiranu prodajnu jediničnu cijena sortiranog materijala (uz pred definirane min i max vrijednosti) </t>
    </r>
    <r>
      <rPr>
        <u/>
        <sz val="10"/>
        <rFont val="Arial"/>
        <family val="2"/>
      </rPr>
      <t>za planirane količine sortiranog materijala u sortirnici za daljnu prodaju u prvoj godini operativnog rada sortirnice (pripremljeni materijal za recikliranje).</t>
    </r>
    <r>
      <rPr>
        <sz val="10"/>
        <rFont val="Arial"/>
        <family val="2"/>
      </rPr>
      <t xml:space="preserve"> Pred definirani raspon cijena za materijale predviđene za razdvajanje uzet je prema raspoloživosti na tržištu tijekom 2023. godine i prijavitelji mogu mijenjati navedeni raspon po potrebi. Prodajna jedinična cijena se radi jednostavnosti izračuna uzima kao neto vrijednost (bez PDV-a) uz pretpostavku da su kupci u sustavu PDV-a.</t>
    </r>
  </si>
  <si>
    <t>UKUPNI INVESTICIJSKI TROŠKOVI (TROŠKOVI ULAGANJA)</t>
  </si>
  <si>
    <t>UKUPNI OPERATIVNI TROŠKOVI (EUR)</t>
  </si>
  <si>
    <t>NETO NOVČANI TIJEK (EUR)</t>
  </si>
  <si>
    <t>UKUPNO OPERATIVNI PRIHODI (EUR)</t>
  </si>
  <si>
    <t>Niže navedena tablica prikazuje operativne prihode i troškove projekta. Podaci o planiranom prihodu projekta izračunati su temeljem podataka o količini odvojeno sakupljenog otpada pripremljenog za recikliranje u sortirnice  i jediničnim cijenama prenešenih iz radnog lista "Ulazni parametri projekta" koji ste prethodno unijeli. Podatke vezane za planirane godišnje operativne troškove unesite sukladno planiranom.</t>
  </si>
  <si>
    <t>NETO NOVČANI TIJEK (UKUPNI PRILJEVI-UKUPNI ODLJEVI)</t>
  </si>
  <si>
    <t xml:space="preserve">IZRAČUN EU DOPRINOSA iz NPOO-a, tj. bespovratnih sredstava u Tablici -Izvori financiranja (EUR) koja se nalazi u Obrascu 1-Prijavnom obrascu </t>
  </si>
  <si>
    <t>Ukupni troškovi ulaganja (EUR, nediskontirani)_bez nepredviđenih troškova</t>
  </si>
  <si>
    <t>Ukupni troškovi ulaganja (EUR, diskontirani)_bez nepredviđenih troškova</t>
  </si>
  <si>
    <t>Preostala vrijednost (EUR, nediskontirana)</t>
  </si>
  <si>
    <t>Preostala vrijednost (EUR diskontirana)</t>
  </si>
  <si>
    <t>Prihodi (EUR, diskontirani)</t>
  </si>
  <si>
    <t>Operativni troškovi (EUR, diskontirani)</t>
  </si>
  <si>
    <t>Neto prihod = prihodi – operativni troškovi + preostala vrijednost (EUR, diskontirana) = (7) – (8) + (6)</t>
  </si>
  <si>
    <t>Prihvatljivi troškovi  = investicijski troškovi – neto prihod  (EUR , dikontirani) =  (4) – (9)</t>
  </si>
  <si>
    <t>EU doprinos (EUR) iz NPOO-a  = (12)*(16) tj. Bespovratna sredstva u Tablici Izvori financiranja u Prijavnom obrascu- Obrascu 1</t>
  </si>
  <si>
    <t>Ukupni prihvatljivi troškovi (EUR, nediskontirani) u Tablici Izvori financiranja u Prijavnom obrascu- Obrascu 1</t>
  </si>
  <si>
    <t>Intenzitet potpore =(13)*(15) u Tablici Izvori financiranja u Prijavnom obrascu- Obrascu 1</t>
  </si>
  <si>
    <t>UKUPNI PRILJEVI (EUR)</t>
  </si>
  <si>
    <t>UKUPNI ODLJEVI (EUR)</t>
  </si>
  <si>
    <t>NETO NOVČANI TIJEK- UKUPNI PRILJEVI - UKUPNI ODLJEVI</t>
  </si>
  <si>
    <t xml:space="preserve">UKUPNE EKONOMSKE KORISTI </t>
  </si>
  <si>
    <t>Kumulativni iznos troškova dobiven zbrojem iznosa pojedinih troškova pod a), b), h) i j) je prihvatljiv u maksimalnom iznosu do 5% ukupno prihvatljivih troškova za izvođenje radova i/ili opremanje ili u maksimalnom iznosu od  266.000,00 EUR u slučaju da 5% ukupno prihvatljivih kumulativnih troškova projekta iznosi više od  266.000,00 EUR.</t>
  </si>
  <si>
    <t>5% ili max. 266.000,00 EUR</t>
  </si>
  <si>
    <t>Završatak provedbe projekta</t>
  </si>
  <si>
    <t>Početak provedbe projekta</t>
  </si>
  <si>
    <r>
      <t xml:space="preserve">U nize navedenu tablicu unesite planiranu količina odvojeno sakupljenog komunalnog otpada u tonama  koja ulazi na sortirnicu radi sortiranja za pojedinu godinu u referentnom vremenskom periodu financijske/ekonomske analize. Referentni vremenski period analize iznosi 20 godina u ovom slučaju. Taj referentni period obuhvaća vrijeme provedbe projekta (uobičajeno vrijeme provedbe aktivnosti projekta, ishođenje uporabne dozvole i dozvole kojom se dopušta gospodarenje otpadom) i vrijeme operativnog rada (uporabe) postrojenja - sortirnice. </t>
    </r>
    <r>
      <rPr>
        <u/>
        <sz val="11"/>
        <rFont val="Arial"/>
        <family val="2"/>
        <charset val="238"/>
      </rPr>
      <t>Prilikom unosa planiranih količina odvojeno sakupljenog komunalnog otpada koja ulazi na sortirnicu radi sortiranja- tone/god vodite računa da količine trebaju biti zapisane od projekne godine u kojoj počinje operativni rad sortirnice.Ta polazna količina u prvoj godini projekta mora biti unesen u godini koja je navedena u Radnom listu Investijski troškovi - Planirani početak operativnog rada sortirnice.</t>
    </r>
  </si>
  <si>
    <t xml:space="preserve">U nize navedene rubrike unesite planirani početak aktivnosti i završetak provedbe planiranih aktivnosti projekta (vrijeme provedbe projekta) te planirani početak operativnog rada (uporabe sortirnice). Potrebno je voditi računa da je vrijeme u kojem se realizira ulaganja smatra vremenom provedbe projekta (radoblje provedbe projekta kako je navedeno u točki 8.1 Uputa za prijavitelje te uz to povezane opće zahtjeve na prihvatljivost troškova/izdataka za provedu projekta iz točke 4.8 Uputa za prijavitelje).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</si>
</sst>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quot;€&quot;;[Red]\-#,##0.00\ &quot;€&quot;"/>
    <numFmt numFmtId="165" formatCode="0.0%"/>
    <numFmt numFmtId="166" formatCode="#,##0.0"/>
    <numFmt numFmtId="167" formatCode="_-* #,##0_-;\-* #,##0_-;_-* &quot;-&quot;??_-;_-@_-"/>
    <numFmt numFmtId="168" formatCode="0.0000000%"/>
  </numFmts>
  <fonts count="58" x14ac:knownFonts="1">
    <font>
      <sz val="10"/>
      <name val="Arial"/>
    </font>
    <font>
      <sz val="10"/>
      <name val="Arial"/>
      <family val="2"/>
      <charset val="238"/>
    </font>
    <font>
      <b/>
      <sz val="8"/>
      <name val="Verdana"/>
      <family val="2"/>
    </font>
    <font>
      <sz val="10"/>
      <name val="Verdana"/>
      <family val="2"/>
    </font>
    <font>
      <sz val="8"/>
      <name val="Verdana"/>
      <family val="2"/>
    </font>
    <font>
      <b/>
      <sz val="9"/>
      <name val="Verdana"/>
      <family val="2"/>
    </font>
    <font>
      <b/>
      <sz val="9.5"/>
      <name val="Verdana"/>
      <family val="2"/>
    </font>
    <font>
      <b/>
      <sz val="10"/>
      <name val="Verdana"/>
      <family val="2"/>
    </font>
    <font>
      <sz val="10"/>
      <name val="Arial"/>
      <family val="2"/>
      <charset val="238"/>
    </font>
    <font>
      <sz val="8"/>
      <name val="Arial"/>
      <family val="2"/>
      <charset val="238"/>
    </font>
    <font>
      <sz val="12"/>
      <name val="Times New Roman"/>
      <family val="1"/>
    </font>
    <font>
      <b/>
      <sz val="10"/>
      <name val="Arial"/>
      <family val="2"/>
      <charset val="238"/>
    </font>
    <font>
      <sz val="9"/>
      <name val="Arial"/>
      <family val="2"/>
      <charset val="238"/>
    </font>
    <font>
      <sz val="9"/>
      <color indexed="81"/>
      <name val="Tahoma"/>
      <family val="2"/>
      <charset val="238"/>
    </font>
    <font>
      <b/>
      <sz val="9"/>
      <color indexed="81"/>
      <name val="Tahoma"/>
      <family val="2"/>
      <charset val="238"/>
    </font>
    <font>
      <sz val="6"/>
      <name val="Arial"/>
      <family val="2"/>
      <charset val="238"/>
    </font>
    <font>
      <b/>
      <sz val="6"/>
      <name val="Arial"/>
      <family val="2"/>
    </font>
    <font>
      <b/>
      <sz val="6"/>
      <name val="Verdana"/>
      <family val="2"/>
    </font>
    <font>
      <sz val="6"/>
      <name val="Verdana"/>
      <family val="2"/>
    </font>
    <font>
      <b/>
      <i/>
      <sz val="8"/>
      <name val="Arial"/>
      <family val="2"/>
      <charset val="238"/>
    </font>
    <font>
      <i/>
      <sz val="10"/>
      <name val="Arial"/>
      <family val="2"/>
      <charset val="238"/>
    </font>
    <font>
      <sz val="6"/>
      <name val="Verdana"/>
      <family val="2"/>
      <charset val="238"/>
    </font>
    <font>
      <sz val="10"/>
      <name val="Arial"/>
      <family val="2"/>
    </font>
    <font>
      <b/>
      <sz val="6"/>
      <name val="Verdana"/>
      <family val="2"/>
      <charset val="238"/>
    </font>
    <font>
      <b/>
      <sz val="6"/>
      <name val="Arial"/>
      <family val="2"/>
      <charset val="238"/>
    </font>
    <font>
      <b/>
      <sz val="11"/>
      <color theme="1"/>
      <name val="Calibri"/>
      <family val="2"/>
      <charset val="238"/>
      <scheme val="minor"/>
    </font>
    <font>
      <sz val="10"/>
      <color rgb="FFC00000"/>
      <name val="Arial"/>
      <family val="2"/>
      <charset val="238"/>
    </font>
    <font>
      <sz val="10"/>
      <color rgb="FF000000"/>
      <name val="Trebuchet MS Bold"/>
    </font>
    <font>
      <sz val="6"/>
      <color rgb="FFFF0000"/>
      <name val="Arial"/>
      <family val="2"/>
      <charset val="238"/>
    </font>
    <font>
      <b/>
      <sz val="6"/>
      <color rgb="FFFF0000"/>
      <name val="Verdana"/>
      <family val="2"/>
    </font>
    <font>
      <sz val="6"/>
      <name val="Arial"/>
      <family val="2"/>
    </font>
    <font>
      <sz val="8"/>
      <name val="Arial"/>
      <family val="2"/>
    </font>
    <font>
      <b/>
      <sz val="8"/>
      <name val="Arial"/>
      <family val="2"/>
    </font>
    <font>
      <sz val="6"/>
      <color theme="1"/>
      <name val="Verdana"/>
      <family val="2"/>
    </font>
    <font>
      <b/>
      <sz val="6"/>
      <color theme="1"/>
      <name val="Verdana"/>
      <family val="2"/>
    </font>
    <font>
      <b/>
      <u/>
      <sz val="6"/>
      <name val="Verdana"/>
      <family val="2"/>
    </font>
    <font>
      <sz val="12"/>
      <name val="Arial"/>
      <family val="2"/>
    </font>
    <font>
      <b/>
      <i/>
      <sz val="8"/>
      <name val="Arial"/>
      <family val="2"/>
    </font>
    <font>
      <b/>
      <sz val="10"/>
      <color theme="1"/>
      <name val="Arial"/>
      <family val="2"/>
      <charset val="238"/>
    </font>
    <font>
      <b/>
      <sz val="10"/>
      <color theme="0"/>
      <name val="Arial"/>
      <family val="2"/>
    </font>
    <font>
      <u/>
      <sz val="10"/>
      <color theme="10"/>
      <name val="Arial"/>
      <family val="2"/>
    </font>
    <font>
      <sz val="9"/>
      <name val="Calibri"/>
      <family val="2"/>
      <charset val="238"/>
      <scheme val="minor"/>
    </font>
    <font>
      <sz val="10"/>
      <color theme="0"/>
      <name val="Arial"/>
      <family val="2"/>
    </font>
    <font>
      <b/>
      <u/>
      <sz val="10"/>
      <color rgb="FF0070C0"/>
      <name val="Arial"/>
      <family val="2"/>
    </font>
    <font>
      <b/>
      <sz val="10"/>
      <name val="Calibri"/>
      <family val="2"/>
      <scheme val="minor"/>
    </font>
    <font>
      <sz val="6"/>
      <color theme="0"/>
      <name val="Arial"/>
      <family val="2"/>
      <charset val="238"/>
    </font>
    <font>
      <b/>
      <sz val="8"/>
      <name val="Arial"/>
      <family val="2"/>
      <charset val="238"/>
    </font>
    <font>
      <sz val="11"/>
      <name val="Arial"/>
      <family val="2"/>
      <charset val="238"/>
    </font>
    <font>
      <u/>
      <sz val="11"/>
      <name val="Arial"/>
      <family val="2"/>
      <charset val="238"/>
    </font>
    <font>
      <b/>
      <sz val="11"/>
      <color theme="1"/>
      <name val="Arial"/>
      <family val="2"/>
      <charset val="238"/>
    </font>
    <font>
      <b/>
      <sz val="11"/>
      <name val="Arial"/>
      <family val="2"/>
      <charset val="238"/>
    </font>
    <font>
      <b/>
      <sz val="9"/>
      <name val="Arial"/>
      <family val="2"/>
    </font>
    <font>
      <b/>
      <sz val="10"/>
      <name val="Arial"/>
      <family val="2"/>
    </font>
    <font>
      <b/>
      <sz val="12"/>
      <color theme="1"/>
      <name val="Arial"/>
      <family val="2"/>
      <charset val="238"/>
    </font>
    <font>
      <i/>
      <sz val="12"/>
      <name val="Arial"/>
      <family val="2"/>
      <charset val="238"/>
    </font>
    <font>
      <b/>
      <sz val="12"/>
      <name val="Arial"/>
      <family val="2"/>
      <charset val="238"/>
    </font>
    <font>
      <u/>
      <sz val="10"/>
      <name val="Arial"/>
      <family val="2"/>
    </font>
    <font>
      <b/>
      <sz val="8"/>
      <color theme="1"/>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60"/>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C00000"/>
        <bgColor indexed="64"/>
      </patternFill>
    </fill>
    <fill>
      <patternFill patternType="solid">
        <fgColor theme="3" tint="0.39997558519241921"/>
        <bgColor indexed="64"/>
      </patternFill>
    </fill>
    <fill>
      <patternFill patternType="solid">
        <fgColor rgb="FF16365C"/>
        <bgColor indexed="64"/>
      </patternFill>
    </fill>
    <fill>
      <patternFill patternType="solid">
        <fgColor indexed="47"/>
        <bgColor indexed="64"/>
      </patternFill>
    </fill>
    <fill>
      <patternFill patternType="solid">
        <fgColor theme="0"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double">
        <color indexed="64"/>
      </bottom>
      <diagonal/>
    </border>
    <border>
      <left style="hair">
        <color indexed="64"/>
      </left>
      <right style="hair">
        <color indexed="64"/>
      </right>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auto="1"/>
      </left>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1" fillId="18" borderId="0"/>
  </cellStyleXfs>
  <cellXfs count="458">
    <xf numFmtId="0" fontId="0" fillId="0" borderId="0" xfId="0"/>
    <xf numFmtId="0" fontId="8" fillId="0" borderId="0" xfId="0" applyFont="1"/>
    <xf numFmtId="3" fontId="11" fillId="8" borderId="1" xfId="0" applyNumberFormat="1" applyFont="1" applyFill="1" applyBorder="1" applyAlignment="1">
      <alignment horizontal="center" wrapText="1"/>
    </xf>
    <xf numFmtId="0" fontId="11" fillId="9" borderId="1" xfId="0" applyFont="1" applyFill="1" applyBorder="1" applyAlignment="1">
      <alignment horizontal="center"/>
    </xf>
    <xf numFmtId="3" fontId="0" fillId="0" borderId="1" xfId="0" applyNumberFormat="1" applyBorder="1" applyAlignment="1">
      <alignment horizontal="center"/>
    </xf>
    <xf numFmtId="3" fontId="11" fillId="9" borderId="1" xfId="0" applyNumberFormat="1" applyFont="1" applyFill="1" applyBorder="1" applyAlignment="1">
      <alignment horizontal="center"/>
    </xf>
    <xf numFmtId="3" fontId="8" fillId="9" borderId="1" xfId="0" applyNumberFormat="1" applyFont="1" applyFill="1" applyBorder="1"/>
    <xf numFmtId="167" fontId="17" fillId="0" borderId="1" xfId="1" applyNumberFormat="1" applyFont="1" applyBorder="1" applyAlignment="1" applyProtection="1">
      <alignment horizontal="right" vertical="center"/>
    </xf>
    <xf numFmtId="3" fontId="17" fillId="2" borderId="1" xfId="0" applyNumberFormat="1" applyFont="1" applyFill="1" applyBorder="1" applyAlignment="1">
      <alignment horizontal="center" vertical="center"/>
    </xf>
    <xf numFmtId="0" fontId="15" fillId="0" borderId="0" xfId="0" applyFont="1"/>
    <xf numFmtId="0" fontId="28" fillId="0" borderId="0" xfId="0" applyFont="1"/>
    <xf numFmtId="0" fontId="24" fillId="11" borderId="1" xfId="0" applyFont="1" applyFill="1" applyBorder="1" applyAlignment="1">
      <alignment horizontal="center"/>
    </xf>
    <xf numFmtId="9" fontId="17" fillId="7" borderId="17" xfId="2" applyFont="1" applyFill="1" applyBorder="1" applyProtection="1"/>
    <xf numFmtId="3" fontId="18" fillId="0" borderId="1" xfId="0" applyNumberFormat="1" applyFont="1" applyBorder="1" applyAlignment="1">
      <alignment horizontal="right" vertical="center"/>
    </xf>
    <xf numFmtId="3" fontId="17" fillId="2" borderId="1" xfId="0" applyNumberFormat="1" applyFont="1" applyFill="1" applyBorder="1" applyAlignment="1">
      <alignment horizontal="right" vertical="center"/>
    </xf>
    <xf numFmtId="0" fontId="3" fillId="0" borderId="0" xfId="0" applyFont="1"/>
    <xf numFmtId="0" fontId="3" fillId="0" borderId="0" xfId="0" applyFont="1" applyAlignment="1">
      <alignment wrapText="1"/>
    </xf>
    <xf numFmtId="3" fontId="18" fillId="5" borderId="1" xfId="0" applyNumberFormat="1" applyFont="1" applyFill="1" applyBorder="1" applyAlignment="1">
      <alignment horizontal="right" vertical="center"/>
    </xf>
    <xf numFmtId="3" fontId="18" fillId="0" borderId="8" xfId="0" applyNumberFormat="1" applyFont="1" applyBorder="1" applyAlignment="1">
      <alignment horizontal="right" vertical="center"/>
    </xf>
    <xf numFmtId="3" fontId="18" fillId="0" borderId="1" xfId="0" applyNumberFormat="1" applyFont="1" applyBorder="1" applyAlignment="1">
      <alignment horizontal="right" vertical="center" wrapText="1"/>
    </xf>
    <xf numFmtId="3" fontId="17" fillId="2" borderId="1" xfId="0" applyNumberFormat="1" applyFont="1" applyFill="1" applyBorder="1" applyAlignment="1">
      <alignment horizontal="right" vertical="center" wrapText="1"/>
    </xf>
    <xf numFmtId="3" fontId="17" fillId="12" borderId="1" xfId="0" applyNumberFormat="1" applyFont="1" applyFill="1" applyBorder="1" applyAlignment="1">
      <alignment horizontal="right"/>
    </xf>
    <xf numFmtId="0" fontId="18" fillId="0" borderId="0" xfId="0" applyFont="1"/>
    <xf numFmtId="0" fontId="18" fillId="2" borderId="0" xfId="0" applyFont="1" applyFill="1"/>
    <xf numFmtId="167" fontId="18" fillId="0" borderId="1" xfId="1" applyNumberFormat="1" applyFont="1" applyBorder="1" applyAlignment="1" applyProtection="1">
      <alignment horizontal="right"/>
    </xf>
    <xf numFmtId="167" fontId="18" fillId="0" borderId="0" xfId="1" applyNumberFormat="1" applyFont="1" applyBorder="1" applyProtection="1"/>
    <xf numFmtId="167" fontId="18" fillId="0" borderId="1" xfId="1" applyNumberFormat="1" applyFont="1" applyFill="1" applyBorder="1" applyAlignment="1" applyProtection="1">
      <alignment horizontal="right" vertical="center" wrapText="1"/>
    </xf>
    <xf numFmtId="0" fontId="18" fillId="0" borderId="0" xfId="0" applyFont="1" applyAlignment="1">
      <alignment horizontal="left"/>
    </xf>
    <xf numFmtId="167" fontId="17" fillId="2" borderId="1" xfId="1" applyNumberFormat="1" applyFont="1" applyFill="1" applyBorder="1" applyAlignment="1" applyProtection="1">
      <alignment horizontal="right" vertical="center" wrapText="1"/>
    </xf>
    <xf numFmtId="0" fontId="17" fillId="2" borderId="0" xfId="0" applyFont="1" applyFill="1"/>
    <xf numFmtId="167" fontId="18" fillId="0" borderId="0" xfId="1" applyNumberFormat="1" applyFont="1" applyFill="1" applyBorder="1" applyAlignment="1" applyProtection="1">
      <alignment horizontal="right" vertical="center" wrapText="1"/>
    </xf>
    <xf numFmtId="3" fontId="17" fillId="0" borderId="0" xfId="0" applyNumberFormat="1" applyFont="1" applyAlignment="1">
      <alignment horizontal="right" vertical="center" wrapText="1"/>
    </xf>
    <xf numFmtId="4" fontId="18" fillId="0" borderId="0" xfId="0" applyNumberFormat="1" applyFont="1"/>
    <xf numFmtId="0" fontId="17" fillId="0" borderId="1" xfId="0" applyFont="1" applyBorder="1"/>
    <xf numFmtId="3" fontId="17" fillId="12" borderId="1" xfId="0" applyNumberFormat="1" applyFont="1" applyFill="1" applyBorder="1" applyAlignment="1">
      <alignment horizontal="center" vertical="center" wrapText="1"/>
    </xf>
    <xf numFmtId="167" fontId="17" fillId="2" borderId="26" xfId="1" applyNumberFormat="1" applyFont="1" applyFill="1" applyBorder="1" applyAlignment="1" applyProtection="1">
      <alignment horizontal="right" vertical="center" wrapText="1"/>
    </xf>
    <xf numFmtId="3" fontId="17" fillId="12" borderId="29" xfId="0" applyNumberFormat="1" applyFont="1" applyFill="1" applyBorder="1"/>
    <xf numFmtId="9" fontId="17" fillId="12" borderId="29" xfId="2" applyFont="1" applyFill="1" applyBorder="1" applyProtection="1"/>
    <xf numFmtId="10" fontId="17" fillId="12" borderId="29" xfId="2" applyNumberFormat="1" applyFont="1" applyFill="1" applyBorder="1" applyProtection="1"/>
    <xf numFmtId="0" fontId="4" fillId="5" borderId="0" xfId="0" applyFont="1" applyFill="1" applyAlignment="1">
      <alignment horizontal="center"/>
    </xf>
    <xf numFmtId="0" fontId="3" fillId="5" borderId="0" xfId="0" applyFont="1" applyFill="1"/>
    <xf numFmtId="167" fontId="18" fillId="0" borderId="1" xfId="1" applyNumberFormat="1" applyFont="1" applyFill="1" applyBorder="1" applyAlignment="1" applyProtection="1">
      <alignment horizontal="right" vertical="center"/>
    </xf>
    <xf numFmtId="167" fontId="17" fillId="12" borderId="1" xfId="1" applyNumberFormat="1" applyFont="1" applyFill="1" applyBorder="1" applyAlignment="1" applyProtection="1">
      <alignment horizontal="right" vertical="center"/>
    </xf>
    <xf numFmtId="167" fontId="17" fillId="12" borderId="1" xfId="1" applyNumberFormat="1" applyFont="1" applyFill="1" applyBorder="1" applyAlignment="1" applyProtection="1">
      <alignment horizontal="right" vertical="center" wrapText="1"/>
    </xf>
    <xf numFmtId="167" fontId="18" fillId="5" borderId="1" xfId="1" applyNumberFormat="1" applyFont="1" applyFill="1" applyBorder="1" applyAlignment="1" applyProtection="1">
      <alignment horizontal="right" vertical="center" wrapText="1"/>
    </xf>
    <xf numFmtId="165" fontId="17" fillId="12" borderId="29" xfId="2" applyNumberFormat="1" applyFont="1" applyFill="1" applyBorder="1" applyProtection="1"/>
    <xf numFmtId="43" fontId="17" fillId="12" borderId="29" xfId="1" applyFont="1" applyFill="1" applyBorder="1" applyProtection="1"/>
    <xf numFmtId="3" fontId="11" fillId="5" borderId="20" xfId="0" applyNumberFormat="1" applyFont="1" applyFill="1" applyBorder="1" applyAlignment="1">
      <alignment horizontal="center"/>
    </xf>
    <xf numFmtId="3" fontId="18" fillId="14" borderId="1" xfId="0" applyNumberFormat="1" applyFont="1" applyFill="1" applyBorder="1" applyAlignment="1" applyProtection="1">
      <alignment horizontal="right" vertical="center" wrapText="1"/>
      <protection locked="0"/>
    </xf>
    <xf numFmtId="0" fontId="18" fillId="14" borderId="0" xfId="0" applyFont="1" applyFill="1" applyProtection="1">
      <protection locked="0"/>
    </xf>
    <xf numFmtId="167" fontId="18" fillId="15" borderId="1" xfId="1" applyNumberFormat="1" applyFont="1" applyFill="1" applyBorder="1" applyAlignment="1" applyProtection="1">
      <alignment horizontal="justify" vertical="center"/>
      <protection locked="0"/>
    </xf>
    <xf numFmtId="3" fontId="18" fillId="15" borderId="1" xfId="0" applyNumberFormat="1" applyFont="1" applyFill="1" applyBorder="1" applyAlignment="1" applyProtection="1">
      <alignment horizontal="justify" vertical="center"/>
      <protection locked="0"/>
    </xf>
    <xf numFmtId="167" fontId="18" fillId="15" borderId="1" xfId="1" applyNumberFormat="1" applyFont="1" applyFill="1" applyBorder="1" applyAlignment="1" applyProtection="1">
      <alignment horizontal="right" vertical="center"/>
      <protection locked="0"/>
    </xf>
    <xf numFmtId="3" fontId="18" fillId="15" borderId="1" xfId="0" applyNumberFormat="1" applyFont="1" applyFill="1" applyBorder="1" applyAlignment="1" applyProtection="1">
      <alignment horizontal="right" vertical="center"/>
      <protection locked="0"/>
    </xf>
    <xf numFmtId="167" fontId="18" fillId="14" borderId="1" xfId="1" applyNumberFormat="1" applyFont="1" applyFill="1" applyBorder="1" applyAlignment="1" applyProtection="1">
      <alignment horizontal="right" vertical="center"/>
      <protection locked="0"/>
    </xf>
    <xf numFmtId="3" fontId="18" fillId="5" borderId="1" xfId="0" applyNumberFormat="1" applyFont="1" applyFill="1" applyBorder="1" applyAlignment="1">
      <alignment horizontal="right" vertical="center" wrapText="1"/>
    </xf>
    <xf numFmtId="167" fontId="18" fillId="14" borderId="1" xfId="1" applyNumberFormat="1" applyFont="1" applyFill="1" applyBorder="1" applyAlignment="1" applyProtection="1">
      <alignment horizontal="right" vertical="center" wrapText="1"/>
      <protection locked="0"/>
    </xf>
    <xf numFmtId="3" fontId="22" fillId="15" borderId="1" xfId="0" applyNumberFormat="1" applyFont="1" applyFill="1" applyBorder="1" applyAlignment="1" applyProtection="1">
      <alignment horizontal="center"/>
      <protection locked="0"/>
    </xf>
    <xf numFmtId="3" fontId="0" fillId="15" borderId="1" xfId="0" applyNumberFormat="1" applyFill="1" applyBorder="1" applyAlignment="1" applyProtection="1">
      <alignment horizontal="center"/>
      <protection locked="0"/>
    </xf>
    <xf numFmtId="0" fontId="0" fillId="15" borderId="1" xfId="0" applyFill="1" applyBorder="1" applyAlignment="1" applyProtection="1">
      <alignment horizontal="center"/>
      <protection locked="0"/>
    </xf>
    <xf numFmtId="0" fontId="0" fillId="15" borderId="1" xfId="0" applyFill="1" applyBorder="1" applyProtection="1">
      <protection locked="0"/>
    </xf>
    <xf numFmtId="3" fontId="0" fillId="15" borderId="16" xfId="0" applyNumberFormat="1" applyFill="1" applyBorder="1" applyAlignment="1" applyProtection="1">
      <alignment horizontal="center"/>
      <protection locked="0"/>
    </xf>
    <xf numFmtId="3" fontId="0" fillId="5" borderId="1" xfId="0" applyNumberFormat="1" applyFill="1" applyBorder="1"/>
    <xf numFmtId="0" fontId="15" fillId="0" borderId="33" xfId="0" applyFont="1" applyBorder="1"/>
    <xf numFmtId="0" fontId="15" fillId="5" borderId="0" xfId="0" applyFont="1" applyFill="1" applyAlignment="1">
      <alignment horizontal="center"/>
    </xf>
    <xf numFmtId="0" fontId="15" fillId="5" borderId="0" xfId="0" applyFont="1" applyFill="1"/>
    <xf numFmtId="0" fontId="15" fillId="0" borderId="29" xfId="0" applyFont="1" applyBorder="1"/>
    <xf numFmtId="0" fontId="23" fillId="0" borderId="29" xfId="0" applyFont="1" applyBorder="1" applyAlignment="1">
      <alignment horizontal="center"/>
    </xf>
    <xf numFmtId="0" fontId="15" fillId="0" borderId="0" xfId="0" applyFont="1" applyAlignment="1">
      <alignment horizontal="center"/>
    </xf>
    <xf numFmtId="0" fontId="16" fillId="12" borderId="1" xfId="0" applyFont="1" applyFill="1" applyBorder="1" applyAlignment="1">
      <alignment horizontal="center"/>
    </xf>
    <xf numFmtId="3" fontId="18" fillId="0" borderId="1" xfId="0" applyNumberFormat="1" applyFont="1" applyBorder="1" applyAlignment="1">
      <alignment horizontal="justify" vertical="center"/>
    </xf>
    <xf numFmtId="3" fontId="21" fillId="0" borderId="1" xfId="0" applyNumberFormat="1" applyFont="1" applyBorder="1" applyAlignment="1">
      <alignment horizontal="justify" vertical="center"/>
    </xf>
    <xf numFmtId="3" fontId="17" fillId="0" borderId="1" xfId="0" applyNumberFormat="1" applyFont="1" applyBorder="1" applyAlignment="1">
      <alignment horizontal="justify" vertical="center"/>
    </xf>
    <xf numFmtId="3" fontId="17" fillId="2" borderId="1" xfId="0" applyNumberFormat="1" applyFont="1" applyFill="1" applyBorder="1" applyAlignment="1">
      <alignment horizontal="left" vertical="center"/>
    </xf>
    <xf numFmtId="0" fontId="15" fillId="2" borderId="0" xfId="0" applyFont="1" applyFill="1"/>
    <xf numFmtId="3" fontId="15" fillId="0" borderId="0" xfId="0" applyNumberFormat="1" applyFont="1"/>
    <xf numFmtId="167" fontId="15" fillId="0" borderId="0" xfId="0" applyNumberFormat="1" applyFont="1"/>
    <xf numFmtId="0" fontId="11" fillId="0" borderId="0" xfId="0" applyFont="1" applyAlignment="1">
      <alignment horizontal="left"/>
    </xf>
    <xf numFmtId="2" fontId="8" fillId="0" borderId="0" xfId="0" applyNumberFormat="1" applyFont="1" applyAlignment="1">
      <alignment wrapText="1"/>
    </xf>
    <xf numFmtId="0" fontId="38" fillId="0" borderId="0" xfId="0" applyFont="1"/>
    <xf numFmtId="2" fontId="20" fillId="0" borderId="0" xfId="0" applyNumberFormat="1" applyFont="1" applyAlignment="1">
      <alignment wrapText="1"/>
    </xf>
    <xf numFmtId="0" fontId="25" fillId="0" borderId="0" xfId="0" applyFont="1"/>
    <xf numFmtId="2" fontId="20" fillId="0" borderId="0" xfId="0" applyNumberFormat="1" applyFont="1" applyAlignment="1">
      <alignment horizontal="left" wrapText="1"/>
    </xf>
    <xf numFmtId="2" fontId="20" fillId="0" borderId="24" xfId="0" applyNumberFormat="1" applyFont="1" applyBorder="1" applyAlignment="1">
      <alignment horizontal="left" wrapText="1"/>
    </xf>
    <xf numFmtId="1" fontId="11" fillId="0" borderId="0" xfId="0" applyNumberFormat="1" applyFont="1" applyAlignment="1">
      <alignment horizontal="left"/>
    </xf>
    <xf numFmtId="0" fontId="8" fillId="12" borderId="1" xfId="0" applyFont="1" applyFill="1" applyBorder="1" applyAlignment="1">
      <alignment horizontal="center"/>
    </xf>
    <xf numFmtId="1" fontId="0" fillId="0" borderId="0" xfId="0" applyNumberFormat="1" applyAlignment="1">
      <alignment horizontal="center"/>
    </xf>
    <xf numFmtId="0" fontId="11" fillId="0" borderId="0" xfId="0" applyFont="1" applyAlignment="1">
      <alignment horizontal="left" wrapText="1"/>
    </xf>
    <xf numFmtId="0" fontId="0" fillId="0" borderId="0" xfId="0" applyAlignment="1">
      <alignment wrapText="1"/>
    </xf>
    <xf numFmtId="0" fontId="0" fillId="0" borderId="1" xfId="0" applyBorder="1" applyAlignment="1">
      <alignment horizontal="center"/>
    </xf>
    <xf numFmtId="0" fontId="0" fillId="8" borderId="1" xfId="0" applyFill="1" applyBorder="1" applyAlignment="1">
      <alignment horizontal="center"/>
    </xf>
    <xf numFmtId="0" fontId="11" fillId="5" borderId="0" xfId="0" applyFont="1" applyFill="1" applyAlignment="1">
      <alignment horizontal="center"/>
    </xf>
    <xf numFmtId="0" fontId="11" fillId="5" borderId="20" xfId="0" applyFont="1" applyFill="1" applyBorder="1" applyAlignment="1">
      <alignment horizontal="center"/>
    </xf>
    <xf numFmtId="0" fontId="8" fillId="12" borderId="1" xfId="0" applyFont="1" applyFill="1" applyBorder="1" applyAlignment="1">
      <alignment horizontal="center" vertical="center" wrapText="1"/>
    </xf>
    <xf numFmtId="0" fontId="32" fillId="5" borderId="0" xfId="0" applyFont="1" applyFill="1" applyAlignment="1">
      <alignment horizontal="left"/>
    </xf>
    <xf numFmtId="0" fontId="8" fillId="0" borderId="0" xfId="0" applyFont="1" applyAlignment="1">
      <alignment horizontal="center"/>
    </xf>
    <xf numFmtId="0" fontId="0" fillId="0" borderId="0" xfId="0" applyAlignment="1">
      <alignment horizontal="center"/>
    </xf>
    <xf numFmtId="0" fontId="9" fillId="0" borderId="1" xfId="0" applyFont="1" applyBorder="1" applyAlignment="1">
      <alignment horizontal="center"/>
    </xf>
    <xf numFmtId="0" fontId="1" fillId="0" borderId="0" xfId="0" applyFont="1" applyAlignment="1">
      <alignment horizontal="left"/>
    </xf>
    <xf numFmtId="0" fontId="8" fillId="9" borderId="1" xfId="0" applyFont="1" applyFill="1" applyBorder="1" applyAlignment="1">
      <alignment horizontal="center"/>
    </xf>
    <xf numFmtId="0" fontId="1" fillId="12" borderId="1" xfId="0" applyFont="1" applyFill="1" applyBorder="1" applyAlignment="1">
      <alignment horizontal="center" vertical="center" wrapText="1"/>
    </xf>
    <xf numFmtId="0" fontId="8" fillId="0" borderId="1" xfId="0" applyFont="1" applyBorder="1" applyAlignment="1">
      <alignment horizontal="left"/>
    </xf>
    <xf numFmtId="0" fontId="0" fillId="0" borderId="22" xfId="0" applyBorder="1"/>
    <xf numFmtId="0" fontId="0" fillId="0" borderId="0" xfId="0" applyAlignment="1">
      <alignment horizontal="center" vertical="center" wrapText="1"/>
    </xf>
    <xf numFmtId="0" fontId="0" fillId="5" borderId="0" xfId="0" applyFill="1"/>
    <xf numFmtId="0" fontId="27" fillId="0" borderId="0" xfId="0" applyFont="1"/>
    <xf numFmtId="0" fontId="36" fillId="0" borderId="0" xfId="0" applyFont="1"/>
    <xf numFmtId="3" fontId="17" fillId="0" borderId="1" xfId="0" applyNumberFormat="1" applyFont="1" applyBorder="1" applyAlignment="1">
      <alignment horizontal="center" vertical="center"/>
    </xf>
    <xf numFmtId="0" fontId="17" fillId="0" borderId="0" xfId="0" applyFont="1"/>
    <xf numFmtId="3" fontId="17" fillId="0" borderId="0" xfId="0" applyNumberFormat="1" applyFont="1" applyAlignment="1">
      <alignment horizontal="center" vertical="center"/>
    </xf>
    <xf numFmtId="0" fontId="18" fillId="5" borderId="0" xfId="0" applyFont="1" applyFill="1"/>
    <xf numFmtId="3" fontId="6" fillId="0" borderId="0" xfId="0" applyNumberFormat="1" applyFont="1" applyAlignment="1">
      <alignment horizontal="center" vertical="center"/>
    </xf>
    <xf numFmtId="3" fontId="5" fillId="0" borderId="0" xfId="0" applyNumberFormat="1" applyFont="1" applyAlignment="1">
      <alignment horizontal="center" vertical="center"/>
    </xf>
    <xf numFmtId="43" fontId="0" fillId="0" borderId="0" xfId="1" applyFont="1" applyBorder="1" applyProtection="1"/>
    <xf numFmtId="0" fontId="7" fillId="0" borderId="0" xfId="0" applyFont="1"/>
    <xf numFmtId="165" fontId="7" fillId="0" borderId="0" xfId="0" applyNumberFormat="1" applyFont="1" applyAlignment="1">
      <alignment horizontal="right"/>
    </xf>
    <xf numFmtId="3" fontId="7" fillId="0" borderId="0" xfId="0" applyNumberFormat="1" applyFont="1"/>
    <xf numFmtId="166" fontId="7" fillId="0" borderId="0" xfId="0" applyNumberFormat="1" applyFont="1" applyAlignment="1">
      <alignment horizontal="right"/>
    </xf>
    <xf numFmtId="10" fontId="0" fillId="0" borderId="0" xfId="0" applyNumberFormat="1"/>
    <xf numFmtId="4" fontId="7" fillId="0" borderId="0" xfId="0" applyNumberFormat="1" applyFont="1" applyAlignment="1">
      <alignment horizontal="right"/>
    </xf>
    <xf numFmtId="3" fontId="0" fillId="0" borderId="0" xfId="0" applyNumberFormat="1"/>
    <xf numFmtId="3" fontId="18" fillId="14" borderId="1" xfId="0" applyNumberFormat="1" applyFont="1" applyFill="1" applyBorder="1" applyAlignment="1" applyProtection="1">
      <alignment horizontal="right" vertical="center"/>
      <protection locked="0"/>
    </xf>
    <xf numFmtId="0" fontId="0" fillId="0" borderId="33" xfId="0" applyBorder="1" applyAlignment="1">
      <alignment horizontal="center"/>
    </xf>
    <xf numFmtId="0" fontId="15" fillId="5" borderId="37" xfId="0" applyFont="1" applyFill="1" applyBorder="1" applyAlignment="1">
      <alignment horizontal="center" wrapText="1"/>
    </xf>
    <xf numFmtId="0" fontId="15" fillId="5" borderId="0" xfId="0" applyFont="1" applyFill="1" applyAlignment="1">
      <alignment horizontal="center" wrapText="1"/>
    </xf>
    <xf numFmtId="0" fontId="15" fillId="5" borderId="28" xfId="0" applyFont="1" applyFill="1" applyBorder="1" applyAlignment="1">
      <alignment horizontal="center" wrapText="1"/>
    </xf>
    <xf numFmtId="0" fontId="0" fillId="5" borderId="0" xfId="0" applyFill="1" applyAlignment="1">
      <alignment horizontal="center"/>
    </xf>
    <xf numFmtId="0" fontId="1" fillId="0" borderId="0" xfId="0" applyFont="1"/>
    <xf numFmtId="3" fontId="17" fillId="2" borderId="26" xfId="0" applyNumberFormat="1" applyFont="1" applyFill="1" applyBorder="1" applyAlignment="1">
      <alignment horizontal="left" vertical="center"/>
    </xf>
    <xf numFmtId="0" fontId="18" fillId="2" borderId="8" xfId="0" applyFont="1" applyFill="1" applyBorder="1"/>
    <xf numFmtId="3" fontId="29" fillId="0" borderId="0" xfId="0" applyNumberFormat="1" applyFont="1" applyAlignment="1">
      <alignment horizontal="center" vertical="center"/>
    </xf>
    <xf numFmtId="3" fontId="17" fillId="7" borderId="8" xfId="0" applyNumberFormat="1" applyFont="1" applyFill="1" applyBorder="1"/>
    <xf numFmtId="4" fontId="17" fillId="0" borderId="0" xfId="0" applyNumberFormat="1" applyFont="1" applyAlignment="1">
      <alignment horizontal="center"/>
    </xf>
    <xf numFmtId="3" fontId="0" fillId="0" borderId="0" xfId="0" applyNumberFormat="1" applyAlignment="1">
      <alignment horizontal="center"/>
    </xf>
    <xf numFmtId="0" fontId="18" fillId="0" borderId="7" xfId="0" applyFont="1" applyBorder="1" applyAlignment="1">
      <alignment horizontal="justify" wrapText="1"/>
    </xf>
    <xf numFmtId="0" fontId="18" fillId="0" borderId="2" xfId="0" applyFont="1" applyBorder="1" applyAlignment="1">
      <alignment horizontal="justify" wrapText="1"/>
    </xf>
    <xf numFmtId="3" fontId="18" fillId="0" borderId="0" xfId="0" applyNumberFormat="1" applyFont="1"/>
    <xf numFmtId="0" fontId="18" fillId="0" borderId="4" xfId="0" applyFont="1" applyBorder="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horizontal="left" vertical="top" wrapText="1"/>
    </xf>
    <xf numFmtId="0" fontId="18" fillId="0" borderId="0" xfId="0" applyFont="1" applyAlignment="1">
      <alignment wrapText="1"/>
    </xf>
    <xf numFmtId="9" fontId="18" fillId="5" borderId="0" xfId="0" applyNumberFormat="1" applyFont="1" applyFill="1"/>
    <xf numFmtId="0" fontId="10" fillId="0" borderId="14" xfId="0" applyFont="1" applyBorder="1" applyAlignment="1">
      <alignment horizontal="left" wrapText="1"/>
    </xf>
    <xf numFmtId="0" fontId="17" fillId="12" borderId="29" xfId="0" applyFont="1" applyFill="1" applyBorder="1" applyAlignment="1">
      <alignment vertical="center"/>
    </xf>
    <xf numFmtId="0" fontId="17" fillId="12" borderId="29" xfId="0" applyFont="1" applyFill="1" applyBorder="1" applyAlignment="1">
      <alignment horizontal="right" vertical="center"/>
    </xf>
    <xf numFmtId="0" fontId="34" fillId="0" borderId="8" xfId="0" applyFont="1" applyBorder="1" applyAlignment="1">
      <alignment vertical="center"/>
    </xf>
    <xf numFmtId="3" fontId="17" fillId="5" borderId="8" xfId="0" applyNumberFormat="1" applyFont="1" applyFill="1" applyBorder="1"/>
    <xf numFmtId="0" fontId="34" fillId="0" borderId="1" xfId="0" applyFont="1" applyBorder="1" applyAlignment="1">
      <alignment vertical="center"/>
    </xf>
    <xf numFmtId="3" fontId="17" fillId="5" borderId="1" xfId="0" applyNumberFormat="1" applyFont="1" applyFill="1" applyBorder="1"/>
    <xf numFmtId="0" fontId="17" fillId="12" borderId="29" xfId="0" applyFont="1" applyFill="1" applyBorder="1" applyAlignment="1">
      <alignment horizontal="center"/>
    </xf>
    <xf numFmtId="0" fontId="17" fillId="0" borderId="8" xfId="0" applyFont="1" applyBorder="1"/>
    <xf numFmtId="167" fontId="17" fillId="0" borderId="8" xfId="0" applyNumberFormat="1" applyFont="1" applyBorder="1"/>
    <xf numFmtId="167" fontId="17" fillId="0" borderId="1" xfId="0" applyNumberFormat="1" applyFont="1" applyBorder="1"/>
    <xf numFmtId="0" fontId="17" fillId="2" borderId="1" xfId="0" applyFont="1" applyFill="1" applyBorder="1"/>
    <xf numFmtId="167" fontId="17" fillId="2" borderId="1" xfId="0" applyNumberFormat="1" applyFont="1" applyFill="1" applyBorder="1"/>
    <xf numFmtId="167" fontId="18" fillId="2" borderId="1" xfId="1" applyNumberFormat="1" applyFont="1" applyFill="1" applyBorder="1" applyProtection="1"/>
    <xf numFmtId="167" fontId="0" fillId="0" borderId="0" xfId="0" applyNumberFormat="1"/>
    <xf numFmtId="164" fontId="0" fillId="0" borderId="0" xfId="0" applyNumberFormat="1"/>
    <xf numFmtId="3" fontId="33" fillId="14" borderId="8" xfId="0" applyNumberFormat="1" applyFont="1" applyFill="1" applyBorder="1" applyAlignment="1" applyProtection="1">
      <alignment vertical="center"/>
      <protection locked="0"/>
    </xf>
    <xf numFmtId="3" fontId="33" fillId="14" borderId="1" xfId="0" applyNumberFormat="1" applyFont="1" applyFill="1" applyBorder="1" applyAlignment="1" applyProtection="1">
      <alignment vertical="center"/>
      <protection locked="0"/>
    </xf>
    <xf numFmtId="167" fontId="18" fillId="14" borderId="8" xfId="1" applyNumberFormat="1" applyFont="1" applyFill="1" applyBorder="1" applyProtection="1">
      <protection locked="0"/>
    </xf>
    <xf numFmtId="167" fontId="18" fillId="14" borderId="1" xfId="1" applyNumberFormat="1" applyFont="1" applyFill="1" applyBorder="1" applyProtection="1">
      <protection locked="0"/>
    </xf>
    <xf numFmtId="0" fontId="12" fillId="0" borderId="0" xfId="0" applyFont="1"/>
    <xf numFmtId="0" fontId="18" fillId="4" borderId="0" xfId="0" applyFont="1" applyFill="1"/>
    <xf numFmtId="0" fontId="0" fillId="0" borderId="0" xfId="0" applyAlignment="1">
      <alignment horizontal="right"/>
    </xf>
    <xf numFmtId="0" fontId="16" fillId="12" borderId="1" xfId="0" applyFont="1" applyFill="1" applyBorder="1"/>
    <xf numFmtId="3" fontId="16" fillId="12" borderId="1" xfId="0" applyNumberFormat="1" applyFont="1" applyFill="1" applyBorder="1"/>
    <xf numFmtId="0" fontId="16" fillId="0" borderId="0" xfId="0" applyFont="1"/>
    <xf numFmtId="0" fontId="30" fillId="0" borderId="1" xfId="0" applyFont="1" applyBorder="1"/>
    <xf numFmtId="3" fontId="30" fillId="0" borderId="1" xfId="0" applyNumberFormat="1" applyFont="1" applyBorder="1" applyAlignment="1">
      <alignment horizontal="right"/>
    </xf>
    <xf numFmtId="0" fontId="30" fillId="0" borderId="0" xfId="0" applyFont="1"/>
    <xf numFmtId="0" fontId="30" fillId="5" borderId="0" xfId="0" applyFont="1" applyFill="1"/>
    <xf numFmtId="3" fontId="30" fillId="0" borderId="0" xfId="0" applyNumberFormat="1" applyFont="1" applyAlignment="1">
      <alignment horizontal="right"/>
    </xf>
    <xf numFmtId="4" fontId="17" fillId="12" borderId="1" xfId="0" applyNumberFormat="1" applyFont="1" applyFill="1" applyBorder="1" applyAlignment="1">
      <alignment horizontal="center" vertical="center" wrapText="1"/>
    </xf>
    <xf numFmtId="0" fontId="30" fillId="5" borderId="0" xfId="0" applyFont="1" applyFill="1" applyAlignment="1">
      <alignment horizontal="center"/>
    </xf>
    <xf numFmtId="0" fontId="30" fillId="0" borderId="0" xfId="0" applyFont="1" applyAlignment="1">
      <alignment horizontal="center"/>
    </xf>
    <xf numFmtId="4" fontId="17" fillId="8" borderId="1" xfId="0" applyNumberFormat="1" applyFont="1" applyFill="1" applyBorder="1" applyAlignment="1">
      <alignment horizontal="center" vertical="center" wrapText="1"/>
    </xf>
    <xf numFmtId="4" fontId="35" fillId="12" borderId="1" xfId="0" applyNumberFormat="1" applyFont="1" applyFill="1" applyBorder="1" applyAlignment="1">
      <alignment horizontal="center" vertical="center" wrapText="1"/>
    </xf>
    <xf numFmtId="0" fontId="30" fillId="4" borderId="0" xfId="0" applyFont="1" applyFill="1"/>
    <xf numFmtId="4" fontId="17" fillId="2" borderId="1" xfId="0" applyNumberFormat="1" applyFont="1" applyFill="1" applyBorder="1" applyAlignment="1">
      <alignment horizontal="center" vertical="center" wrapText="1"/>
    </xf>
    <xf numFmtId="0" fontId="30" fillId="2" borderId="0" xfId="0" applyFont="1" applyFill="1"/>
    <xf numFmtId="4" fontId="17" fillId="0" borderId="1" xfId="0" applyNumberFormat="1" applyFont="1" applyBorder="1" applyAlignment="1">
      <alignment horizontal="center" vertical="center"/>
    </xf>
    <xf numFmtId="0" fontId="30" fillId="0" borderId="0" xfId="0" applyFont="1" applyAlignment="1">
      <alignment horizontal="right"/>
    </xf>
    <xf numFmtId="0" fontId="30" fillId="0" borderId="0" xfId="0" applyFont="1" applyAlignment="1">
      <alignment horizontal="left"/>
    </xf>
    <xf numFmtId="1" fontId="30" fillId="0" borderId="1" xfId="0" applyNumberFormat="1" applyFont="1" applyBorder="1"/>
    <xf numFmtId="3" fontId="16" fillId="12" borderId="1" xfId="0" applyNumberFormat="1" applyFont="1" applyFill="1" applyBorder="1" applyAlignment="1">
      <alignment horizontal="right"/>
    </xf>
    <xf numFmtId="0" fontId="1" fillId="12" borderId="1" xfId="0" applyFont="1" applyFill="1" applyBorder="1" applyAlignment="1">
      <alignment horizontal="center" wrapText="1"/>
    </xf>
    <xf numFmtId="0" fontId="1" fillId="12" borderId="1" xfId="0" applyFont="1" applyFill="1" applyBorder="1" applyAlignment="1">
      <alignment horizontal="center" vertical="center" wrapText="1" readingOrder="1"/>
    </xf>
    <xf numFmtId="0" fontId="8"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xf>
    <xf numFmtId="0" fontId="0" fillId="0" borderId="1" xfId="0" applyBorder="1" applyAlignment="1">
      <alignment horizontal="left" wrapText="1"/>
    </xf>
    <xf numFmtId="0" fontId="8" fillId="0" borderId="1" xfId="0" applyFont="1" applyBorder="1" applyAlignment="1">
      <alignment horizontal="left" wrapText="1"/>
    </xf>
    <xf numFmtId="0" fontId="1" fillId="0" borderId="1" xfId="0" applyFont="1" applyBorder="1" applyAlignment="1">
      <alignment horizontal="left" wrapText="1"/>
    </xf>
    <xf numFmtId="167" fontId="18" fillId="5" borderId="1" xfId="1" applyNumberFormat="1" applyFont="1" applyFill="1" applyBorder="1" applyAlignment="1" applyProtection="1">
      <alignment horizontal="right" vertical="center"/>
      <protection locked="0"/>
    </xf>
    <xf numFmtId="3" fontId="18" fillId="5" borderId="1" xfId="0" applyNumberFormat="1" applyFont="1" applyFill="1" applyBorder="1" applyAlignment="1" applyProtection="1">
      <alignment horizontal="right" vertical="center"/>
      <protection locked="0"/>
    </xf>
    <xf numFmtId="0" fontId="25" fillId="16" borderId="33" xfId="0" applyFont="1" applyFill="1" applyBorder="1"/>
    <xf numFmtId="0" fontId="25" fillId="16" borderId="0" xfId="0" applyFont="1" applyFill="1"/>
    <xf numFmtId="0" fontId="25" fillId="16" borderId="34" xfId="0" applyFont="1" applyFill="1" applyBorder="1"/>
    <xf numFmtId="0" fontId="25" fillId="16" borderId="35" xfId="0" applyFont="1" applyFill="1" applyBorder="1" applyAlignment="1">
      <alignment vertical="center" wrapText="1"/>
    </xf>
    <xf numFmtId="0" fontId="25" fillId="16" borderId="28" xfId="0" applyFont="1" applyFill="1" applyBorder="1" applyAlignment="1">
      <alignment vertical="center" wrapText="1"/>
    </xf>
    <xf numFmtId="0" fontId="25" fillId="16" borderId="36" xfId="0" applyFont="1" applyFill="1" applyBorder="1" applyAlignment="1">
      <alignment vertical="center" wrapText="1"/>
    </xf>
    <xf numFmtId="0" fontId="25" fillId="16" borderId="30" xfId="0" applyFont="1" applyFill="1" applyBorder="1" applyAlignment="1">
      <alignment horizontal="center"/>
    </xf>
    <xf numFmtId="0" fontId="25" fillId="16" borderId="31" xfId="0" applyFont="1" applyFill="1" applyBorder="1" applyAlignment="1">
      <alignment horizontal="center"/>
    </xf>
    <xf numFmtId="0" fontId="25" fillId="16" borderId="32" xfId="0" applyFont="1" applyFill="1" applyBorder="1" applyAlignment="1">
      <alignment horizontal="center"/>
    </xf>
    <xf numFmtId="0" fontId="41" fillId="0" borderId="1" xfId="0" applyFont="1" applyBorder="1" applyAlignment="1">
      <alignment horizontal="left" vertical="center"/>
    </xf>
    <xf numFmtId="0" fontId="41" fillId="0" borderId="0" xfId="0" applyFont="1" applyAlignment="1">
      <alignment horizontal="left" vertical="center"/>
    </xf>
    <xf numFmtId="0" fontId="41" fillId="5" borderId="0" xfId="4" applyFont="1" applyFill="1" applyAlignment="1">
      <alignment vertical="center" wrapText="1"/>
    </xf>
    <xf numFmtId="0" fontId="41" fillId="0" borderId="1" xfId="4" applyFont="1" applyFill="1" applyBorder="1" applyAlignment="1">
      <alignment vertical="center" wrapText="1"/>
    </xf>
    <xf numFmtId="0" fontId="41" fillId="15" borderId="1" xfId="4" applyFont="1" applyFill="1" applyBorder="1" applyAlignment="1">
      <alignment vertical="center" wrapText="1"/>
    </xf>
    <xf numFmtId="0" fontId="39" fillId="17" borderId="1" xfId="0" applyFont="1" applyFill="1" applyBorder="1" applyAlignment="1">
      <alignment horizontal="center" wrapText="1"/>
    </xf>
    <xf numFmtId="0" fontId="39" fillId="17" borderId="1" xfId="0" applyFont="1" applyFill="1" applyBorder="1" applyAlignment="1">
      <alignment horizontal="center"/>
    </xf>
    <xf numFmtId="0" fontId="43" fillId="0" borderId="1" xfId="3" quotePrefix="1" applyFont="1" applyBorder="1" applyProtection="1"/>
    <xf numFmtId="0" fontId="22" fillId="0" borderId="1" xfId="0" applyFont="1" applyBorder="1"/>
    <xf numFmtId="0" fontId="22" fillId="0" borderId="1" xfId="0" applyFont="1" applyBorder="1" applyAlignment="1">
      <alignment horizontal="left" wrapText="1"/>
    </xf>
    <xf numFmtId="0" fontId="43" fillId="0" borderId="1" xfId="3" applyFont="1" applyBorder="1" applyProtection="1"/>
    <xf numFmtId="0" fontId="22" fillId="0" borderId="1" xfId="0" applyFont="1" applyBorder="1" applyAlignment="1">
      <alignment horizontal="left"/>
    </xf>
    <xf numFmtId="0" fontId="22" fillId="0" borderId="1" xfId="0" applyFont="1" applyBorder="1" applyAlignment="1">
      <alignment wrapText="1"/>
    </xf>
    <xf numFmtId="0" fontId="0" fillId="5" borderId="1" xfId="0" applyFill="1" applyBorder="1" applyAlignment="1">
      <alignment horizontal="center"/>
    </xf>
    <xf numFmtId="0" fontId="9" fillId="5" borderId="1" xfId="0" applyFont="1" applyFill="1" applyBorder="1" applyAlignment="1">
      <alignment horizontal="center"/>
    </xf>
    <xf numFmtId="0" fontId="0" fillId="5" borderId="1" xfId="0" applyFill="1" applyBorder="1"/>
    <xf numFmtId="0" fontId="26" fillId="5" borderId="1" xfId="0" applyFont="1" applyFill="1" applyBorder="1" applyAlignment="1">
      <alignment horizontal="center" wrapText="1"/>
    </xf>
    <xf numFmtId="0" fontId="1" fillId="15" borderId="1" xfId="0" applyFont="1" applyFill="1" applyBorder="1" applyAlignment="1" applyProtection="1">
      <alignment horizontal="center"/>
      <protection locked="0"/>
    </xf>
    <xf numFmtId="3" fontId="22" fillId="15" borderId="23" xfId="0" applyNumberFormat="1" applyFont="1" applyFill="1" applyBorder="1" applyAlignment="1" applyProtection="1">
      <alignment horizontal="center"/>
      <protection locked="0"/>
    </xf>
    <xf numFmtId="0" fontId="1" fillId="15" borderId="1" xfId="0" applyFont="1" applyFill="1" applyBorder="1" applyAlignment="1" applyProtection="1">
      <alignment horizontal="center" wrapText="1"/>
      <protection locked="0"/>
    </xf>
    <xf numFmtId="3" fontId="22" fillId="15" borderId="1" xfId="0" applyNumberFormat="1" applyFont="1" applyFill="1" applyBorder="1" applyAlignment="1" applyProtection="1">
      <alignment horizontal="center" wrapText="1"/>
      <protection locked="0"/>
    </xf>
    <xf numFmtId="0" fontId="22" fillId="15" borderId="1" xfId="0" applyFont="1" applyFill="1" applyBorder="1" applyAlignment="1" applyProtection="1">
      <alignment horizontal="center"/>
      <protection locked="0"/>
    </xf>
    <xf numFmtId="4" fontId="22" fillId="15" borderId="1" xfId="0" applyNumberFormat="1" applyFont="1" applyFill="1" applyBorder="1" applyAlignment="1" applyProtection="1">
      <alignment horizontal="center"/>
      <protection locked="0"/>
    </xf>
    <xf numFmtId="0" fontId="0" fillId="10" borderId="1" xfId="0" applyFill="1" applyBorder="1" applyAlignment="1" applyProtection="1">
      <alignment horizontal="center"/>
      <protection locked="0"/>
    </xf>
    <xf numFmtId="0" fontId="16" fillId="10" borderId="25" xfId="0" applyFont="1" applyFill="1" applyBorder="1" applyAlignment="1">
      <alignment horizontal="left" vertical="center"/>
    </xf>
    <xf numFmtId="3" fontId="18" fillId="0" borderId="0" xfId="0" applyNumberFormat="1" applyFont="1" applyAlignment="1">
      <alignment horizontal="right" vertical="center"/>
    </xf>
    <xf numFmtId="3" fontId="18" fillId="5" borderId="0" xfId="0" applyNumberFormat="1" applyFont="1" applyFill="1" applyAlignment="1">
      <alignment horizontal="right" vertical="center"/>
    </xf>
    <xf numFmtId="3" fontId="17" fillId="0" borderId="0" xfId="0" applyNumberFormat="1" applyFont="1" applyAlignment="1">
      <alignment horizontal="center" vertical="center" wrapText="1"/>
    </xf>
    <xf numFmtId="3" fontId="18" fillId="0" borderId="0" xfId="0" applyNumberFormat="1" applyFont="1" applyAlignment="1" applyProtection="1">
      <alignment horizontal="right" vertical="center"/>
      <protection locked="0"/>
    </xf>
    <xf numFmtId="3" fontId="18" fillId="0" borderId="1" xfId="0" applyNumberFormat="1" applyFont="1" applyBorder="1" applyAlignment="1">
      <alignment horizontal="center" vertical="center"/>
    </xf>
    <xf numFmtId="10" fontId="17" fillId="12" borderId="29" xfId="2" applyNumberFormat="1" applyFont="1" applyFill="1" applyBorder="1" applyAlignment="1" applyProtection="1">
      <alignment horizontal="right"/>
    </xf>
    <xf numFmtId="0" fontId="45" fillId="0" borderId="0" xfId="0" applyFont="1"/>
    <xf numFmtId="9" fontId="37" fillId="10" borderId="28" xfId="0" applyNumberFormat="1" applyFont="1" applyFill="1" applyBorder="1" applyAlignment="1">
      <alignment horizontal="center"/>
    </xf>
    <xf numFmtId="3" fontId="24" fillId="0" borderId="1" xfId="0" applyNumberFormat="1" applyFont="1" applyBorder="1" applyAlignment="1">
      <alignment horizontal="right"/>
    </xf>
    <xf numFmtId="3" fontId="30" fillId="14" borderId="1" xfId="0" applyNumberFormat="1" applyFont="1" applyFill="1" applyBorder="1" applyAlignment="1">
      <alignment horizontal="right"/>
    </xf>
    <xf numFmtId="3" fontId="18" fillId="0" borderId="0" xfId="0" applyNumberFormat="1" applyFont="1" applyAlignment="1">
      <alignment horizontal="justify" vertical="center"/>
    </xf>
    <xf numFmtId="0" fontId="32" fillId="10" borderId="59" xfId="0" applyFont="1" applyFill="1" applyBorder="1" applyAlignment="1">
      <alignment horizontal="left"/>
    </xf>
    <xf numFmtId="0" fontId="19" fillId="10" borderId="60" xfId="0" applyFont="1" applyFill="1" applyBorder="1" applyAlignment="1">
      <alignment horizontal="justify" vertical="center"/>
    </xf>
    <xf numFmtId="0" fontId="46" fillId="10" borderId="61" xfId="0" applyFont="1" applyFill="1" applyBorder="1" applyAlignment="1">
      <alignment vertical="top" wrapText="1"/>
    </xf>
    <xf numFmtId="9" fontId="37" fillId="10" borderId="62" xfId="0" applyNumberFormat="1" applyFont="1" applyFill="1" applyBorder="1" applyAlignment="1">
      <alignment horizontal="center" vertical="center"/>
    </xf>
    <xf numFmtId="9" fontId="37" fillId="10" borderId="63" xfId="0" applyNumberFormat="1" applyFont="1" applyFill="1" applyBorder="1" applyAlignment="1">
      <alignment horizontal="center" vertical="center" wrapText="1"/>
    </xf>
    <xf numFmtId="0" fontId="21" fillId="0" borderId="0" xfId="0" applyFont="1"/>
    <xf numFmtId="0" fontId="8" fillId="19" borderId="1" xfId="0" applyFont="1" applyFill="1" applyBorder="1" applyAlignment="1">
      <alignment horizontal="center" vertical="center" wrapText="1"/>
    </xf>
    <xf numFmtId="3" fontId="0" fillId="19" borderId="1" xfId="0" applyNumberFormat="1" applyFill="1" applyBorder="1" applyAlignment="1">
      <alignment horizontal="center"/>
    </xf>
    <xf numFmtId="3" fontId="1" fillId="19" borderId="1" xfId="0" applyNumberFormat="1" applyFont="1" applyFill="1" applyBorder="1" applyAlignment="1" applyProtection="1">
      <alignment horizontal="center"/>
      <protection locked="0"/>
    </xf>
    <xf numFmtId="0" fontId="8" fillId="19" borderId="1" xfId="0" applyFont="1" applyFill="1" applyBorder="1" applyAlignment="1">
      <alignment horizontal="center"/>
    </xf>
    <xf numFmtId="0" fontId="0" fillId="19" borderId="1" xfId="0" applyFill="1" applyBorder="1" applyAlignment="1">
      <alignment horizontal="center"/>
    </xf>
    <xf numFmtId="0" fontId="0" fillId="19" borderId="1" xfId="0" applyFill="1" applyBorder="1"/>
    <xf numFmtId="0" fontId="1" fillId="12" borderId="1" xfId="0" applyFont="1" applyFill="1" applyBorder="1" applyAlignment="1">
      <alignment horizontal="center" vertical="top" wrapText="1"/>
    </xf>
    <xf numFmtId="0" fontId="1" fillId="0" borderId="1" xfId="0" applyFont="1" applyBorder="1" applyAlignment="1">
      <alignment horizontal="left" vertical="top" wrapText="1"/>
    </xf>
    <xf numFmtId="0" fontId="49" fillId="0" borderId="0" xfId="0" applyFont="1"/>
    <xf numFmtId="0" fontId="1" fillId="12" borderId="1" xfId="0" applyFont="1" applyFill="1" applyBorder="1" applyAlignment="1">
      <alignment horizontal="center" vertical="center"/>
    </xf>
    <xf numFmtId="0" fontId="8" fillId="12" borderId="1" xfId="0" applyFont="1" applyFill="1" applyBorder="1" applyAlignment="1">
      <alignment horizontal="center" vertical="center"/>
    </xf>
    <xf numFmtId="0" fontId="8" fillId="12" borderId="1" xfId="0" applyFont="1" applyFill="1" applyBorder="1" applyAlignment="1">
      <alignment horizontal="center" vertical="top"/>
    </xf>
    <xf numFmtId="0" fontId="51" fillId="10" borderId="18" xfId="0" applyFont="1" applyFill="1" applyBorder="1" applyAlignment="1">
      <alignment horizontal="left" vertical="center"/>
    </xf>
    <xf numFmtId="0" fontId="50" fillId="5" borderId="0" xfId="0" applyFont="1" applyFill="1" applyAlignment="1">
      <alignment horizontal="left"/>
    </xf>
    <xf numFmtId="0" fontId="53" fillId="0" borderId="0" xfId="0" applyFont="1"/>
    <xf numFmtId="2" fontId="54" fillId="0" borderId="0" xfId="0" applyNumberFormat="1" applyFont="1" applyAlignment="1">
      <alignment wrapText="1"/>
    </xf>
    <xf numFmtId="0" fontId="55" fillId="0" borderId="0" xfId="0" applyFont="1" applyAlignment="1">
      <alignment horizontal="left"/>
    </xf>
    <xf numFmtId="0" fontId="32" fillId="5" borderId="24" xfId="0" applyFont="1" applyFill="1" applyBorder="1" applyAlignment="1">
      <alignment horizontal="left"/>
    </xf>
    <xf numFmtId="0" fontId="12" fillId="12" borderId="8" xfId="0" applyFont="1" applyFill="1" applyBorder="1"/>
    <xf numFmtId="0" fontId="12" fillId="12" borderId="1" xfId="0" applyFont="1" applyFill="1" applyBorder="1"/>
    <xf numFmtId="0" fontId="12" fillId="12" borderId="1" xfId="0" applyFont="1" applyFill="1" applyBorder="1" applyAlignment="1">
      <alignment vertical="top" wrapText="1"/>
    </xf>
    <xf numFmtId="0" fontId="23" fillId="15" borderId="8" xfId="0" applyFont="1" applyFill="1" applyBorder="1" applyAlignment="1" applyProtection="1">
      <alignment horizontal="center" vertical="top"/>
      <protection locked="0"/>
    </xf>
    <xf numFmtId="0" fontId="23" fillId="15" borderId="1" xfId="0" applyFont="1" applyFill="1" applyBorder="1" applyAlignment="1" applyProtection="1">
      <alignment horizontal="center" vertical="top"/>
      <protection locked="0"/>
    </xf>
    <xf numFmtId="3" fontId="17" fillId="2" borderId="1" xfId="0" applyNumberFormat="1" applyFont="1" applyFill="1" applyBorder="1" applyAlignment="1">
      <alignment horizontal="left" vertical="top" wrapText="1"/>
    </xf>
    <xf numFmtId="0" fontId="17" fillId="12" borderId="1" xfId="0" applyFont="1" applyFill="1" applyBorder="1" applyAlignment="1">
      <alignment horizontal="center" vertical="top"/>
    </xf>
    <xf numFmtId="3" fontId="46" fillId="0" borderId="1" xfId="0" applyNumberFormat="1" applyFont="1" applyBorder="1" applyAlignment="1">
      <alignment horizontal="justify" vertical="center"/>
    </xf>
    <xf numFmtId="3" fontId="9" fillId="0" borderId="8" xfId="0" applyNumberFormat="1" applyFont="1" applyBorder="1" applyAlignment="1">
      <alignment horizontal="justify" vertical="center"/>
    </xf>
    <xf numFmtId="3" fontId="9" fillId="0" borderId="1" xfId="0" applyNumberFormat="1" applyFont="1" applyBorder="1" applyAlignment="1">
      <alignment horizontal="justify" vertical="center"/>
    </xf>
    <xf numFmtId="3" fontId="46" fillId="2" borderId="1" xfId="0" applyNumberFormat="1" applyFont="1" applyFill="1" applyBorder="1" applyAlignment="1">
      <alignment horizontal="center" vertical="center"/>
    </xf>
    <xf numFmtId="0" fontId="46" fillId="12" borderId="1" xfId="0" applyFont="1" applyFill="1" applyBorder="1" applyAlignment="1">
      <alignment horizontal="center" vertical="top"/>
    </xf>
    <xf numFmtId="3" fontId="9" fillId="0" borderId="1" xfId="0" applyNumberFormat="1" applyFont="1" applyBorder="1" applyAlignment="1">
      <alignment horizontal="justify" vertical="top" wrapText="1"/>
    </xf>
    <xf numFmtId="3" fontId="9" fillId="5" borderId="1" xfId="0" applyNumberFormat="1" applyFont="1" applyFill="1" applyBorder="1" applyAlignment="1">
      <alignment horizontal="justify" vertical="center"/>
    </xf>
    <xf numFmtId="0" fontId="46" fillId="12" borderId="1" xfId="0" applyFont="1" applyFill="1" applyBorder="1" applyAlignment="1">
      <alignment horizontal="center" wrapText="1"/>
    </xf>
    <xf numFmtId="3" fontId="9" fillId="0" borderId="1" xfId="0" applyNumberFormat="1" applyFont="1" applyBorder="1" applyAlignment="1">
      <alignment horizontal="left" vertical="center"/>
    </xf>
    <xf numFmtId="3" fontId="46" fillId="2" borderId="1" xfId="0" applyNumberFormat="1" applyFont="1" applyFill="1" applyBorder="1" applyAlignment="1">
      <alignment horizontal="left" vertical="center"/>
    </xf>
    <xf numFmtId="3" fontId="46" fillId="12" borderId="29" xfId="0" applyNumberFormat="1" applyFont="1" applyFill="1" applyBorder="1"/>
    <xf numFmtId="3" fontId="46" fillId="2" borderId="26" xfId="0" applyNumberFormat="1" applyFont="1" applyFill="1" applyBorder="1" applyAlignment="1">
      <alignment horizontal="left" vertical="top" wrapText="1"/>
    </xf>
    <xf numFmtId="0" fontId="57" fillId="0" borderId="46" xfId="0" applyFont="1" applyBorder="1" applyAlignment="1">
      <alignment vertical="center"/>
    </xf>
    <xf numFmtId="0" fontId="46" fillId="0" borderId="8" xfId="0" applyFont="1" applyBorder="1" applyAlignment="1">
      <alignment horizontal="center" vertical="center" wrapText="1"/>
    </xf>
    <xf numFmtId="0" fontId="46" fillId="3" borderId="8" xfId="0" applyFont="1" applyFill="1" applyBorder="1" applyAlignment="1">
      <alignment horizontal="right" vertical="center" wrapText="1"/>
    </xf>
    <xf numFmtId="0" fontId="46" fillId="3" borderId="9" xfId="0" applyFont="1" applyFill="1" applyBorder="1" applyAlignment="1">
      <alignment horizontal="right" vertical="center" wrapText="1"/>
    </xf>
    <xf numFmtId="0" fontId="57" fillId="0" borderId="15" xfId="0" applyFont="1" applyBorder="1" applyAlignment="1">
      <alignment vertical="center"/>
    </xf>
    <xf numFmtId="9" fontId="46" fillId="0" borderId="1" xfId="0" applyNumberFormat="1" applyFont="1" applyBorder="1" applyAlignment="1">
      <alignment horizontal="center" vertical="center" wrapText="1"/>
    </xf>
    <xf numFmtId="0" fontId="46" fillId="3" borderId="1" xfId="0" applyFont="1" applyFill="1" applyBorder="1" applyAlignment="1">
      <alignment horizontal="right" vertical="center" wrapText="1"/>
    </xf>
    <xf numFmtId="0" fontId="46" fillId="3" borderId="3" xfId="0" applyFont="1" applyFill="1" applyBorder="1" applyAlignment="1">
      <alignment horizontal="right" vertical="center" wrapText="1"/>
    </xf>
    <xf numFmtId="0" fontId="46" fillId="0" borderId="1" xfId="0" applyFont="1" applyBorder="1" applyAlignment="1">
      <alignment horizontal="left" wrapText="1"/>
    </xf>
    <xf numFmtId="3" fontId="46" fillId="0" borderId="1" xfId="0" applyNumberFormat="1" applyFont="1" applyBorder="1" applyAlignment="1">
      <alignment horizontal="right" vertical="center" wrapText="1"/>
    </xf>
    <xf numFmtId="3" fontId="46" fillId="0" borderId="3" xfId="0" applyNumberFormat="1" applyFont="1" applyBorder="1" applyAlignment="1">
      <alignment horizontal="right" vertical="center" wrapText="1"/>
    </xf>
    <xf numFmtId="0" fontId="46" fillId="12" borderId="5" xfId="0" applyFont="1" applyFill="1" applyBorder="1" applyAlignment="1">
      <alignment horizontal="center" vertical="center" wrapText="1"/>
    </xf>
    <xf numFmtId="9" fontId="46" fillId="0" borderId="5" xfId="2" applyFont="1" applyFill="1" applyBorder="1" applyAlignment="1" applyProtection="1">
      <alignment horizontal="center" vertical="center" wrapText="1"/>
    </xf>
    <xf numFmtId="0" fontId="46" fillId="3" borderId="5" xfId="0" applyFont="1" applyFill="1" applyBorder="1" applyAlignment="1">
      <alignment horizontal="right" vertical="center" wrapText="1"/>
    </xf>
    <xf numFmtId="0" fontId="46" fillId="3" borderId="6" xfId="0" applyFont="1" applyFill="1" applyBorder="1" applyAlignment="1">
      <alignment horizontal="right" vertical="center" wrapText="1"/>
    </xf>
    <xf numFmtId="0" fontId="46" fillId="12" borderId="10" xfId="0" applyFont="1" applyFill="1" applyBorder="1" applyAlignment="1">
      <alignment horizontal="center" vertical="top" wrapText="1"/>
    </xf>
    <xf numFmtId="0" fontId="46" fillId="0" borderId="8" xfId="0" applyFont="1" applyBorder="1" applyAlignment="1">
      <alignment horizontal="left" wrapText="1"/>
    </xf>
    <xf numFmtId="3" fontId="46" fillId="14" borderId="13" xfId="0" applyNumberFormat="1" applyFont="1" applyFill="1" applyBorder="1" applyProtection="1">
      <protection locked="0"/>
    </xf>
    <xf numFmtId="9" fontId="46" fillId="0" borderId="3" xfId="0" applyNumberFormat="1" applyFont="1" applyBorder="1" applyAlignment="1">
      <alignment horizontal="right" wrapText="1"/>
    </xf>
    <xf numFmtId="0" fontId="46" fillId="0" borderId="1" xfId="0" applyFont="1" applyBorder="1" applyAlignment="1">
      <alignment horizontal="left" vertical="top" wrapText="1"/>
    </xf>
    <xf numFmtId="166" fontId="46" fillId="0" borderId="3" xfId="0" applyNumberFormat="1" applyFont="1" applyBorder="1"/>
    <xf numFmtId="0" fontId="46" fillId="0" borderId="26" xfId="0" applyFont="1" applyBorder="1" applyAlignment="1">
      <alignment horizontal="left" vertical="top" wrapText="1"/>
    </xf>
    <xf numFmtId="0" fontId="46" fillId="12" borderId="5" xfId="0" applyFont="1" applyFill="1" applyBorder="1" applyAlignment="1">
      <alignment horizontal="left" wrapText="1"/>
    </xf>
    <xf numFmtId="166" fontId="46" fillId="12" borderId="6" xfId="0" applyNumberFormat="1" applyFont="1" applyFill="1" applyBorder="1"/>
    <xf numFmtId="0" fontId="46" fillId="12" borderId="11" xfId="0" applyFont="1" applyFill="1" applyBorder="1" applyAlignment="1">
      <alignment horizontal="center" vertical="top" wrapText="1"/>
    </xf>
    <xf numFmtId="0" fontId="46" fillId="12" borderId="12" xfId="0" applyFont="1" applyFill="1" applyBorder="1" applyAlignment="1">
      <alignment horizontal="center" vertical="top" wrapText="1"/>
    </xf>
    <xf numFmtId="168" fontId="46" fillId="0" borderId="3" xfId="0" applyNumberFormat="1" applyFont="1" applyBorder="1" applyAlignment="1">
      <alignment horizontal="right" wrapText="1"/>
    </xf>
    <xf numFmtId="0" fontId="46" fillId="0" borderId="7" xfId="0" applyFont="1" applyBorder="1" applyAlignment="1">
      <alignment horizontal="justify" vertical="top" wrapText="1"/>
    </xf>
    <xf numFmtId="0" fontId="46" fillId="0" borderId="2" xfId="0" applyFont="1" applyBorder="1" applyAlignment="1">
      <alignment horizontal="justify" vertical="top" wrapText="1"/>
    </xf>
    <xf numFmtId="0" fontId="46" fillId="0" borderId="64" xfId="0" applyFont="1" applyBorder="1" applyAlignment="1">
      <alignment horizontal="justify" vertical="top" wrapText="1"/>
    </xf>
    <xf numFmtId="0" fontId="46" fillId="0" borderId="4" xfId="0" applyFont="1" applyBorder="1" applyAlignment="1">
      <alignment horizontal="justify" vertical="top" wrapText="1"/>
    </xf>
    <xf numFmtId="3" fontId="9" fillId="0" borderId="1" xfId="0" applyNumberFormat="1" applyFont="1" applyBorder="1" applyAlignment="1">
      <alignment horizontal="justify" vertical="center" wrapText="1"/>
    </xf>
    <xf numFmtId="3" fontId="9" fillId="0" borderId="1" xfId="0" applyNumberFormat="1" applyFont="1" applyBorder="1" applyAlignment="1">
      <alignment horizontal="left" vertical="center" wrapText="1"/>
    </xf>
    <xf numFmtId="3" fontId="46" fillId="2" borderId="1" xfId="0" applyNumberFormat="1" applyFont="1" applyFill="1" applyBorder="1" applyAlignment="1">
      <alignment horizontal="left" vertical="center" wrapText="1"/>
    </xf>
    <xf numFmtId="3" fontId="46" fillId="2" borderId="1" xfId="0" applyNumberFormat="1" applyFont="1" applyFill="1" applyBorder="1" applyAlignment="1">
      <alignment horizontal="left" vertical="top" wrapText="1"/>
    </xf>
    <xf numFmtId="3" fontId="46" fillId="12" borderId="1" xfId="0" applyNumberFormat="1" applyFont="1" applyFill="1" applyBorder="1" applyAlignment="1">
      <alignment vertical="top"/>
    </xf>
    <xf numFmtId="3" fontId="46" fillId="0" borderId="1" xfId="0" applyNumberFormat="1" applyFont="1" applyBorder="1" applyAlignment="1">
      <alignment horizontal="left" vertical="center"/>
    </xf>
    <xf numFmtId="167" fontId="46" fillId="0" borderId="1" xfId="1" applyNumberFormat="1" applyFont="1" applyBorder="1" applyAlignment="1" applyProtection="1"/>
    <xf numFmtId="3" fontId="46" fillId="0" borderId="1" xfId="0" applyNumberFormat="1" applyFont="1" applyBorder="1" applyAlignment="1">
      <alignment horizontal="left" vertical="center" wrapText="1"/>
    </xf>
    <xf numFmtId="3" fontId="46" fillId="12" borderId="17" xfId="0" applyNumberFormat="1" applyFont="1" applyFill="1" applyBorder="1"/>
    <xf numFmtId="3" fontId="46" fillId="12" borderId="18" xfId="0" applyNumberFormat="1" applyFont="1" applyFill="1" applyBorder="1"/>
    <xf numFmtId="0" fontId="32" fillId="12" borderId="1" xfId="0" applyFont="1" applyFill="1" applyBorder="1"/>
    <xf numFmtId="0" fontId="32" fillId="0" borderId="1" xfId="0" applyFont="1" applyBorder="1"/>
    <xf numFmtId="0" fontId="32" fillId="0" borderId="1" xfId="0" applyFont="1" applyBorder="1" applyAlignment="1">
      <alignment vertical="top" wrapText="1"/>
    </xf>
    <xf numFmtId="0" fontId="32" fillId="0" borderId="0" xfId="0" applyFont="1"/>
    <xf numFmtId="3" fontId="32" fillId="12" borderId="1" xfId="0" applyNumberFormat="1" applyFont="1" applyFill="1" applyBorder="1"/>
    <xf numFmtId="0" fontId="31" fillId="0" borderId="1" xfId="0" applyFont="1" applyBorder="1"/>
    <xf numFmtId="0" fontId="9" fillId="0" borderId="0" xfId="0" applyFont="1"/>
    <xf numFmtId="3" fontId="2" fillId="1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left" vertical="center"/>
    </xf>
    <xf numFmtId="3" fontId="2" fillId="12" borderId="1" xfId="0" applyNumberFormat="1" applyFont="1" applyFill="1" applyBorder="1" applyAlignment="1">
      <alignment horizontal="left" vertical="center" wrapText="1"/>
    </xf>
    <xf numFmtId="3"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3" fontId="2" fillId="5" borderId="1" xfId="0" applyNumberFormat="1" applyFont="1" applyFill="1" applyBorder="1" applyAlignment="1">
      <alignment horizontal="justify" vertical="center"/>
    </xf>
    <xf numFmtId="0" fontId="2" fillId="2" borderId="1" xfId="0" applyFont="1" applyFill="1" applyBorder="1" applyAlignment="1">
      <alignment horizontal="left" vertical="center" wrapText="1"/>
    </xf>
    <xf numFmtId="3" fontId="4" fillId="0" borderId="1" xfId="0" applyNumberFormat="1" applyFont="1" applyBorder="1" applyAlignment="1">
      <alignment horizontal="left" vertical="center"/>
    </xf>
    <xf numFmtId="0" fontId="31" fillId="0" borderId="0" xfId="0" applyFont="1"/>
    <xf numFmtId="3" fontId="2" fillId="12" borderId="29" xfId="0" applyNumberFormat="1" applyFont="1" applyFill="1" applyBorder="1"/>
    <xf numFmtId="0" fontId="25" fillId="16" borderId="33" xfId="0" applyFont="1" applyFill="1" applyBorder="1" applyAlignment="1">
      <alignment horizontal="center" vertical="center" wrapText="1"/>
    </xf>
    <xf numFmtId="0" fontId="25" fillId="16" borderId="0" xfId="0" applyFont="1" applyFill="1" applyAlignment="1">
      <alignment horizontal="center" vertical="center" wrapText="1"/>
    </xf>
    <xf numFmtId="0" fontId="25" fillId="16" borderId="34" xfId="0" applyFont="1" applyFill="1" applyBorder="1" applyAlignment="1">
      <alignment horizontal="center" vertical="center" wrapText="1"/>
    </xf>
    <xf numFmtId="0" fontId="42" fillId="15" borderId="31" xfId="0" applyFont="1" applyFill="1" applyBorder="1" applyAlignment="1" applyProtection="1">
      <alignment horizontal="center"/>
      <protection locked="0"/>
    </xf>
    <xf numFmtId="0" fontId="42" fillId="15" borderId="0" xfId="0" applyFont="1" applyFill="1" applyAlignment="1" applyProtection="1">
      <alignment horizontal="center"/>
      <protection locked="0"/>
    </xf>
    <xf numFmtId="0" fontId="22" fillId="10" borderId="49" xfId="0" applyFont="1" applyFill="1" applyBorder="1" applyAlignment="1">
      <alignment horizontal="left" vertical="top" wrapText="1"/>
    </xf>
    <xf numFmtId="0" fontId="22" fillId="10" borderId="40" xfId="0" applyFont="1" applyFill="1" applyBorder="1" applyAlignment="1">
      <alignment horizontal="left" vertical="top" wrapText="1"/>
    </xf>
    <xf numFmtId="0" fontId="22" fillId="10" borderId="41" xfId="0" applyFont="1" applyFill="1" applyBorder="1" applyAlignment="1">
      <alignment horizontal="left" vertical="top" wrapText="1"/>
    </xf>
    <xf numFmtId="0" fontId="47" fillId="10" borderId="49" xfId="0" applyFont="1" applyFill="1" applyBorder="1" applyAlignment="1">
      <alignment horizontal="left" vertical="top" wrapText="1"/>
    </xf>
    <xf numFmtId="0" fontId="47" fillId="10" borderId="40" xfId="0" applyFont="1" applyFill="1" applyBorder="1" applyAlignment="1">
      <alignment horizontal="left" vertical="top" wrapText="1"/>
    </xf>
    <xf numFmtId="0" fontId="47" fillId="10" borderId="41" xfId="0" applyFont="1" applyFill="1" applyBorder="1" applyAlignment="1">
      <alignment horizontal="left" vertical="top" wrapText="1"/>
    </xf>
    <xf numFmtId="0" fontId="44" fillId="16" borderId="1" xfId="4" applyFont="1" applyFill="1" applyBorder="1" applyAlignment="1">
      <alignment horizontal="center" vertical="center" wrapText="1"/>
    </xf>
    <xf numFmtId="2" fontId="20" fillId="0" borderId="21" xfId="0" applyNumberFormat="1" applyFont="1" applyBorder="1" applyAlignment="1">
      <alignment horizontal="left" wrapText="1"/>
    </xf>
    <xf numFmtId="2" fontId="20" fillId="0" borderId="26" xfId="0" applyNumberFormat="1" applyFont="1" applyBorder="1" applyAlignment="1">
      <alignment horizontal="left" wrapText="1"/>
    </xf>
    <xf numFmtId="2" fontId="20" fillId="0" borderId="19" xfId="0" applyNumberFormat="1" applyFont="1" applyBorder="1" applyAlignment="1">
      <alignment horizontal="left" wrapText="1"/>
    </xf>
    <xf numFmtId="0" fontId="11" fillId="12" borderId="49" xfId="0" applyFont="1" applyFill="1" applyBorder="1" applyAlignment="1">
      <alignment horizontal="center" vertical="center"/>
    </xf>
    <xf numFmtId="0" fontId="11" fillId="12" borderId="40" xfId="0" applyFont="1" applyFill="1" applyBorder="1" applyAlignment="1">
      <alignment horizontal="center" vertical="center"/>
    </xf>
    <xf numFmtId="0" fontId="11" fillId="12" borderId="41" xfId="0" applyFont="1" applyFill="1" applyBorder="1" applyAlignment="1">
      <alignment horizontal="center" vertical="center"/>
    </xf>
    <xf numFmtId="2" fontId="20" fillId="0" borderId="23" xfId="0" applyNumberFormat="1" applyFont="1" applyBorder="1" applyAlignment="1">
      <alignment horizontal="left" wrapText="1"/>
    </xf>
    <xf numFmtId="2" fontId="20" fillId="0" borderId="14" xfId="0" applyNumberFormat="1" applyFont="1" applyBorder="1" applyAlignment="1">
      <alignment horizontal="left" wrapText="1"/>
    </xf>
    <xf numFmtId="2" fontId="20" fillId="0" borderId="22" xfId="0" applyNumberFormat="1" applyFont="1" applyBorder="1" applyAlignment="1">
      <alignment horizontal="left" wrapText="1"/>
    </xf>
    <xf numFmtId="0" fontId="31" fillId="13" borderId="49" xfId="0" applyFont="1" applyFill="1" applyBorder="1" applyAlignment="1">
      <alignment horizontal="left" vertical="center" wrapText="1"/>
    </xf>
    <xf numFmtId="0" fontId="31" fillId="13" borderId="40" xfId="0" applyFont="1" applyFill="1" applyBorder="1" applyAlignment="1">
      <alignment horizontal="left" vertical="center" wrapText="1"/>
    </xf>
    <xf numFmtId="0" fontId="31" fillId="13" borderId="41" xfId="0" applyFont="1" applyFill="1" applyBorder="1" applyAlignment="1">
      <alignment horizontal="left" vertical="center" wrapText="1"/>
    </xf>
    <xf numFmtId="0" fontId="32" fillId="12" borderId="44" xfId="0" applyFont="1" applyFill="1" applyBorder="1" applyAlignment="1">
      <alignment horizontal="left" vertical="top"/>
    </xf>
    <xf numFmtId="0" fontId="32" fillId="12" borderId="43" xfId="0" applyFont="1" applyFill="1" applyBorder="1" applyAlignment="1">
      <alignment horizontal="left" vertical="top"/>
    </xf>
    <xf numFmtId="0" fontId="32" fillId="12" borderId="38" xfId="0" applyFont="1" applyFill="1" applyBorder="1" applyAlignment="1">
      <alignment horizontal="left" vertical="top"/>
    </xf>
    <xf numFmtId="0" fontId="32" fillId="10" borderId="50" xfId="0" applyFont="1" applyFill="1" applyBorder="1" applyAlignment="1">
      <alignment horizontal="left" wrapText="1"/>
    </xf>
    <xf numFmtId="0" fontId="32" fillId="10" borderId="51" xfId="0" applyFont="1" applyFill="1" applyBorder="1" applyAlignment="1">
      <alignment horizontal="left" wrapText="1"/>
    </xf>
    <xf numFmtId="0" fontId="32" fillId="10" borderId="52" xfId="0" applyFont="1" applyFill="1" applyBorder="1" applyAlignment="1">
      <alignment horizontal="left" wrapText="1"/>
    </xf>
    <xf numFmtId="0" fontId="32" fillId="10" borderId="53" xfId="0" applyFont="1" applyFill="1" applyBorder="1" applyAlignment="1">
      <alignment horizontal="left" wrapText="1"/>
    </xf>
    <xf numFmtId="0" fontId="32" fillId="10" borderId="0" xfId="0" applyFont="1" applyFill="1" applyAlignment="1">
      <alignment horizontal="left" wrapText="1"/>
    </xf>
    <xf numFmtId="0" fontId="32" fillId="10" borderId="13" xfId="0" applyFont="1" applyFill="1" applyBorder="1" applyAlignment="1">
      <alignment horizontal="left" wrapText="1"/>
    </xf>
    <xf numFmtId="0" fontId="32" fillId="10" borderId="54" xfId="0" applyFont="1" applyFill="1" applyBorder="1" applyAlignment="1">
      <alignment horizontal="left" wrapText="1"/>
    </xf>
    <xf numFmtId="0" fontId="32" fillId="10" borderId="55" xfId="0" applyFont="1" applyFill="1" applyBorder="1" applyAlignment="1">
      <alignment horizontal="left" wrapText="1"/>
    </xf>
    <xf numFmtId="0" fontId="32" fillId="10" borderId="56" xfId="0" applyFont="1" applyFill="1" applyBorder="1" applyAlignment="1">
      <alignment horizontal="left" wrapText="1"/>
    </xf>
    <xf numFmtId="0" fontId="31" fillId="10" borderId="53" xfId="0" applyFont="1" applyFill="1" applyBorder="1" applyAlignment="1">
      <alignment horizontal="center" wrapText="1"/>
    </xf>
    <xf numFmtId="0" fontId="31" fillId="10" borderId="0" xfId="0" applyFont="1" applyFill="1" applyAlignment="1">
      <alignment horizontal="center" wrapText="1"/>
    </xf>
    <xf numFmtId="0" fontId="31" fillId="10" borderId="13" xfId="0" applyFont="1" applyFill="1" applyBorder="1" applyAlignment="1">
      <alignment horizontal="center" wrapText="1"/>
    </xf>
    <xf numFmtId="0" fontId="31" fillId="10" borderId="57" xfId="0" applyFont="1" applyFill="1" applyBorder="1" applyAlignment="1">
      <alignment horizontal="center" wrapText="1"/>
    </xf>
    <xf numFmtId="0" fontId="31" fillId="10" borderId="28" xfId="0" applyFont="1" applyFill="1" applyBorder="1" applyAlignment="1">
      <alignment horizontal="center" wrapText="1"/>
    </xf>
    <xf numFmtId="0" fontId="31" fillId="10" borderId="58" xfId="0" applyFont="1" applyFill="1" applyBorder="1" applyAlignment="1">
      <alignment horizontal="center" wrapText="1"/>
    </xf>
    <xf numFmtId="0" fontId="9" fillId="12" borderId="49" xfId="0" applyFont="1" applyFill="1" applyBorder="1" applyAlignment="1">
      <alignment horizontal="center" wrapText="1"/>
    </xf>
    <xf numFmtId="0" fontId="9" fillId="12" borderId="40" xfId="0" applyFont="1" applyFill="1" applyBorder="1" applyAlignment="1">
      <alignment horizontal="center" wrapText="1"/>
    </xf>
    <xf numFmtId="0" fontId="9" fillId="12" borderId="41" xfId="0" applyFont="1" applyFill="1" applyBorder="1" applyAlignment="1">
      <alignment horizontal="center" wrapText="1"/>
    </xf>
    <xf numFmtId="0" fontId="32" fillId="10" borderId="0" xfId="0" applyFont="1" applyFill="1" applyAlignment="1">
      <alignment vertical="top" wrapText="1"/>
    </xf>
    <xf numFmtId="3" fontId="17" fillId="12" borderId="18" xfId="0" applyNumberFormat="1" applyFont="1" applyFill="1" applyBorder="1" applyAlignment="1">
      <alignment horizontal="center" vertical="center" wrapText="1"/>
    </xf>
    <xf numFmtId="3" fontId="17" fillId="12" borderId="16" xfId="0" applyNumberFormat="1" applyFont="1" applyFill="1" applyBorder="1" applyAlignment="1">
      <alignment horizontal="center" vertical="center" wrapText="1"/>
    </xf>
    <xf numFmtId="3" fontId="17" fillId="12" borderId="25" xfId="0" applyNumberFormat="1" applyFont="1" applyFill="1" applyBorder="1" applyAlignment="1">
      <alignment horizontal="center" vertical="center" wrapText="1"/>
    </xf>
    <xf numFmtId="0" fontId="32" fillId="10" borderId="30" xfId="0" applyFont="1" applyFill="1" applyBorder="1" applyAlignment="1">
      <alignment horizontal="left" vertical="center" wrapText="1"/>
    </xf>
    <xf numFmtId="0" fontId="32" fillId="10" borderId="31" xfId="0" applyFont="1" applyFill="1" applyBorder="1" applyAlignment="1">
      <alignment horizontal="left" vertical="center" wrapText="1"/>
    </xf>
    <xf numFmtId="0" fontId="32" fillId="10" borderId="32" xfId="0" applyFont="1" applyFill="1" applyBorder="1" applyAlignment="1">
      <alignment horizontal="left" vertical="center" wrapText="1"/>
    </xf>
    <xf numFmtId="0" fontId="32" fillId="10" borderId="33" xfId="0" applyFont="1" applyFill="1" applyBorder="1" applyAlignment="1">
      <alignment horizontal="left" vertical="center" wrapText="1"/>
    </xf>
    <xf numFmtId="0" fontId="32" fillId="10" borderId="0" xfId="0" applyFont="1" applyFill="1" applyAlignment="1">
      <alignment horizontal="left" vertical="center" wrapText="1"/>
    </xf>
    <xf numFmtId="0" fontId="32" fillId="10" borderId="34" xfId="0" applyFont="1" applyFill="1" applyBorder="1" applyAlignment="1">
      <alignment horizontal="left" vertical="center" wrapText="1"/>
    </xf>
    <xf numFmtId="0" fontId="32" fillId="10" borderId="35" xfId="0" applyFont="1" applyFill="1" applyBorder="1" applyAlignment="1">
      <alignment horizontal="left" vertical="center" wrapText="1"/>
    </xf>
    <xf numFmtId="0" fontId="32" fillId="10" borderId="28" xfId="0"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12" borderId="44" xfId="0" applyFont="1" applyFill="1" applyBorder="1" applyAlignment="1">
      <alignment horizontal="center"/>
    </xf>
    <xf numFmtId="0" fontId="32" fillId="12" borderId="43" xfId="0" applyFont="1" applyFill="1" applyBorder="1" applyAlignment="1">
      <alignment horizontal="center"/>
    </xf>
    <xf numFmtId="0" fontId="32" fillId="12" borderId="38" xfId="0" applyFont="1" applyFill="1" applyBorder="1" applyAlignment="1">
      <alignment horizontal="center"/>
    </xf>
    <xf numFmtId="166" fontId="17" fillId="0" borderId="33" xfId="0" applyNumberFormat="1" applyFont="1" applyBorder="1" applyAlignment="1">
      <alignment horizontal="center"/>
    </xf>
    <xf numFmtId="166" fontId="17" fillId="0" borderId="0" xfId="0" applyNumberFormat="1" applyFont="1" applyAlignment="1">
      <alignment horizontal="center"/>
    </xf>
    <xf numFmtId="10" fontId="18" fillId="0" borderId="33" xfId="0" applyNumberFormat="1" applyFont="1" applyBorder="1" applyAlignment="1">
      <alignment horizontal="center"/>
    </xf>
    <xf numFmtId="10" fontId="18" fillId="0" borderId="0" xfId="0" applyNumberFormat="1" applyFont="1" applyAlignment="1">
      <alignment horizontal="center"/>
    </xf>
    <xf numFmtId="0" fontId="32" fillId="6" borderId="42" xfId="0" applyFont="1" applyFill="1" applyBorder="1" applyAlignment="1">
      <alignment horizontal="center" vertical="center" wrapText="1"/>
    </xf>
    <xf numFmtId="0" fontId="32" fillId="6" borderId="27" xfId="0" applyFont="1" applyFill="1" applyBorder="1" applyAlignment="1">
      <alignment horizontal="center" vertical="center" wrapText="1"/>
    </xf>
    <xf numFmtId="0" fontId="32" fillId="6" borderId="45" xfId="0" applyFont="1" applyFill="1" applyBorder="1" applyAlignment="1">
      <alignment horizontal="center" vertical="center" wrapText="1"/>
    </xf>
    <xf numFmtId="0" fontId="9" fillId="10" borderId="39" xfId="0" applyFont="1" applyFill="1" applyBorder="1" applyAlignment="1">
      <alignment horizontal="left" wrapText="1"/>
    </xf>
    <xf numFmtId="0" fontId="9" fillId="10" borderId="40" xfId="0" applyFont="1" applyFill="1" applyBorder="1" applyAlignment="1">
      <alignment horizontal="left" wrapText="1"/>
    </xf>
    <xf numFmtId="0" fontId="9" fillId="10" borderId="41" xfId="0" applyFont="1" applyFill="1" applyBorder="1" applyAlignment="1">
      <alignment horizontal="left" wrapText="1"/>
    </xf>
    <xf numFmtId="0" fontId="11" fillId="12" borderId="47" xfId="0" applyFont="1" applyFill="1" applyBorder="1" applyAlignment="1">
      <alignment horizontal="center" vertical="center" wrapText="1"/>
    </xf>
    <xf numFmtId="0" fontId="11" fillId="12" borderId="48" xfId="0" applyFont="1" applyFill="1" applyBorder="1" applyAlignment="1">
      <alignment horizontal="center" vertical="center" wrapText="1"/>
    </xf>
    <xf numFmtId="0" fontId="11" fillId="12" borderId="30" xfId="0" applyFont="1" applyFill="1" applyBorder="1" applyAlignment="1">
      <alignment horizontal="center" vertical="center" wrapText="1"/>
    </xf>
    <xf numFmtId="0" fontId="11" fillId="12" borderId="32"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11" fillId="12" borderId="36" xfId="0" applyFont="1" applyFill="1" applyBorder="1" applyAlignment="1">
      <alignment horizontal="center" vertical="center" wrapText="1"/>
    </xf>
    <xf numFmtId="0" fontId="46" fillId="0" borderId="1" xfId="0" applyFont="1" applyBorder="1" applyAlignment="1">
      <alignment horizontal="left" wrapText="1"/>
    </xf>
    <xf numFmtId="0" fontId="52" fillId="12" borderId="42" xfId="0" applyFont="1" applyFill="1" applyBorder="1" applyAlignment="1">
      <alignment horizontal="center" vertical="center" wrapText="1"/>
    </xf>
    <xf numFmtId="0" fontId="52" fillId="12" borderId="27" xfId="0" applyFont="1" applyFill="1" applyBorder="1" applyAlignment="1">
      <alignment horizontal="center" vertical="center" wrapText="1"/>
    </xf>
    <xf numFmtId="0" fontId="52" fillId="12" borderId="45" xfId="0" applyFont="1" applyFill="1" applyBorder="1" applyAlignment="1">
      <alignment horizontal="center" vertical="center" wrapText="1"/>
    </xf>
    <xf numFmtId="0" fontId="11" fillId="12" borderId="29" xfId="0" applyFont="1" applyFill="1" applyBorder="1" applyAlignment="1">
      <alignment horizontal="center" vertical="center" wrapText="1"/>
    </xf>
    <xf numFmtId="0" fontId="38" fillId="12" borderId="29" xfId="0" applyFont="1" applyFill="1" applyBorder="1" applyAlignment="1">
      <alignment horizontal="center" vertical="center" wrapText="1"/>
    </xf>
    <xf numFmtId="0" fontId="46" fillId="0" borderId="1" xfId="0" applyFont="1" applyBorder="1" applyAlignment="1">
      <alignment horizontal="left" vertical="center" wrapText="1"/>
    </xf>
    <xf numFmtId="0" fontId="32" fillId="12" borderId="42" xfId="0" applyFont="1" applyFill="1" applyBorder="1" applyAlignment="1">
      <alignment horizontal="left" vertical="center" wrapText="1"/>
    </xf>
    <xf numFmtId="0" fontId="32" fillId="12" borderId="27" xfId="0" applyFont="1" applyFill="1" applyBorder="1" applyAlignment="1">
      <alignment horizontal="left" vertical="center" wrapText="1"/>
    </xf>
    <xf numFmtId="0" fontId="32" fillId="12" borderId="45" xfId="0" applyFont="1" applyFill="1" applyBorder="1" applyAlignment="1">
      <alignment horizontal="left" vertical="center" wrapText="1"/>
    </xf>
    <xf numFmtId="0" fontId="19" fillId="8" borderId="33" xfId="0" applyFont="1" applyFill="1" applyBorder="1" applyAlignment="1">
      <alignment wrapText="1"/>
    </xf>
    <xf numFmtId="0" fontId="19" fillId="8" borderId="0" xfId="0" applyFont="1" applyFill="1" applyAlignment="1">
      <alignment wrapText="1"/>
    </xf>
    <xf numFmtId="0" fontId="32" fillId="12" borderId="49" xfId="0" applyFont="1" applyFill="1" applyBorder="1" applyAlignment="1">
      <alignment horizontal="center"/>
    </xf>
    <xf numFmtId="0" fontId="32" fillId="12" borderId="40" xfId="0" applyFont="1" applyFill="1" applyBorder="1" applyAlignment="1">
      <alignment horizontal="center"/>
    </xf>
    <xf numFmtId="0" fontId="32" fillId="12" borderId="41" xfId="0" applyFont="1" applyFill="1" applyBorder="1" applyAlignment="1">
      <alignment horizontal="center"/>
    </xf>
    <xf numFmtId="0" fontId="31" fillId="10" borderId="30" xfId="0" applyFont="1" applyFill="1" applyBorder="1" applyAlignment="1">
      <alignment horizontal="left" vertical="center" wrapText="1"/>
    </xf>
    <xf numFmtId="0" fontId="31" fillId="10" borderId="31" xfId="0" applyFont="1" applyFill="1" applyBorder="1" applyAlignment="1">
      <alignment horizontal="left" vertical="center" wrapText="1"/>
    </xf>
    <xf numFmtId="0" fontId="31" fillId="10" borderId="32" xfId="0" applyFont="1" applyFill="1" applyBorder="1" applyAlignment="1">
      <alignment horizontal="left" vertical="center" wrapText="1"/>
    </xf>
    <xf numFmtId="0" fontId="31" fillId="10" borderId="33" xfId="0" applyFont="1" applyFill="1" applyBorder="1" applyAlignment="1">
      <alignment horizontal="left" vertical="center" wrapText="1"/>
    </xf>
    <xf numFmtId="0" fontId="31" fillId="10" borderId="0" xfId="0" applyFont="1" applyFill="1" applyAlignment="1">
      <alignment horizontal="left" vertical="center" wrapText="1"/>
    </xf>
    <xf numFmtId="0" fontId="31" fillId="10" borderId="34" xfId="0" applyFont="1" applyFill="1" applyBorder="1" applyAlignment="1">
      <alignment horizontal="left" vertical="center" wrapText="1"/>
    </xf>
    <xf numFmtId="0" fontId="31" fillId="10" borderId="35" xfId="0" applyFont="1" applyFill="1" applyBorder="1" applyAlignment="1">
      <alignment horizontal="left" vertical="center" wrapText="1"/>
    </xf>
    <xf numFmtId="0" fontId="31" fillId="10" borderId="28" xfId="0" applyFont="1" applyFill="1" applyBorder="1" applyAlignment="1">
      <alignment horizontal="left" vertical="center" wrapText="1"/>
    </xf>
    <xf numFmtId="0" fontId="31" fillId="10" borderId="36" xfId="0" applyFont="1" applyFill="1" applyBorder="1" applyAlignment="1">
      <alignment horizontal="left" vertical="center" wrapText="1"/>
    </xf>
    <xf numFmtId="0" fontId="2" fillId="12" borderId="29" xfId="0" applyFont="1" applyFill="1" applyBorder="1" applyAlignment="1">
      <alignment horizontal="center"/>
    </xf>
    <xf numFmtId="0" fontId="31" fillId="10" borderId="49" xfId="0" applyFont="1" applyFill="1" applyBorder="1" applyAlignment="1">
      <alignment horizontal="left" vertical="center" wrapText="1"/>
    </xf>
    <xf numFmtId="0" fontId="31" fillId="10" borderId="40" xfId="0" applyFont="1" applyFill="1" applyBorder="1" applyAlignment="1">
      <alignment horizontal="left" vertical="center" wrapText="1"/>
    </xf>
    <xf numFmtId="0" fontId="31" fillId="10" borderId="41" xfId="0" applyFont="1" applyFill="1" applyBorder="1" applyAlignment="1">
      <alignment horizontal="left" vertical="center" wrapText="1"/>
    </xf>
    <xf numFmtId="0" fontId="2" fillId="12" borderId="49" xfId="0" applyFont="1" applyFill="1" applyBorder="1" applyAlignment="1">
      <alignment horizontal="center"/>
    </xf>
    <xf numFmtId="0" fontId="2" fillId="12" borderId="40" xfId="0" applyFont="1" applyFill="1" applyBorder="1" applyAlignment="1">
      <alignment horizontal="center"/>
    </xf>
    <xf numFmtId="0" fontId="2" fillId="12" borderId="41" xfId="0" applyFont="1" applyFill="1" applyBorder="1" applyAlignment="1">
      <alignment horizontal="center"/>
    </xf>
    <xf numFmtId="0" fontId="4" fillId="10" borderId="30" xfId="0" applyFont="1" applyFill="1" applyBorder="1" applyAlignment="1">
      <alignment horizontal="left" vertical="center" wrapText="1"/>
    </xf>
    <xf numFmtId="0" fontId="4" fillId="10" borderId="31" xfId="0" applyFont="1" applyFill="1" applyBorder="1" applyAlignment="1">
      <alignment horizontal="left" vertical="center" wrapText="1"/>
    </xf>
    <xf numFmtId="0" fontId="4" fillId="10" borderId="32" xfId="0" applyFont="1" applyFill="1" applyBorder="1" applyAlignment="1">
      <alignment horizontal="left" vertical="center" wrapText="1"/>
    </xf>
    <xf numFmtId="0" fontId="4" fillId="10" borderId="35" xfId="0" applyFont="1" applyFill="1" applyBorder="1" applyAlignment="1">
      <alignment horizontal="left" vertical="center" wrapText="1"/>
    </xf>
    <xf numFmtId="0" fontId="4" fillId="10" borderId="28" xfId="0" applyFont="1" applyFill="1" applyBorder="1" applyAlignment="1">
      <alignment horizontal="left" vertical="center" wrapText="1"/>
    </xf>
    <xf numFmtId="0" fontId="4" fillId="10" borderId="36" xfId="0" applyFont="1" applyFill="1" applyBorder="1" applyAlignment="1">
      <alignment horizontal="left" vertical="center" wrapText="1"/>
    </xf>
  </cellXfs>
  <cellStyles count="5">
    <cellStyle name="Hiperveza" xfId="3" builtinId="8"/>
    <cellStyle name="Normal 4" xfId="4" xr:uid="{00000000-0005-0000-0000-000001000000}"/>
    <cellStyle name="Normalno" xfId="0" builtinId="0"/>
    <cellStyle name="Postotak" xfId="2" builtinId="5"/>
    <cellStyle name="Zarez" xfId="1" builtinId="3"/>
  </cellStyles>
  <dxfs count="0"/>
  <tableStyles count="0" defaultTableStyle="TableStyleMedium9" defaultPivotStyle="PivotStyleLight16"/>
  <colors>
    <mruColors>
      <color rgb="FFF2FAA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9:J16"/>
  <sheetViews>
    <sheetView workbookViewId="0">
      <selection activeCell="D12" sqref="D12:J13"/>
    </sheetView>
  </sheetViews>
  <sheetFormatPr defaultRowHeight="12.75" x14ac:dyDescent="0.2"/>
  <cols>
    <col min="3" max="3" width="21.7109375" customWidth="1"/>
    <col min="10" max="10" width="31.85546875" customWidth="1"/>
  </cols>
  <sheetData>
    <row r="9" spans="4:10" ht="13.5" thickBot="1" x14ac:dyDescent="0.25"/>
    <row r="10" spans="4:10" ht="15.75" thickTop="1" x14ac:dyDescent="0.25">
      <c r="D10" s="203"/>
      <c r="E10" s="204"/>
      <c r="F10" s="204"/>
      <c r="G10" s="204"/>
      <c r="H10" s="204"/>
      <c r="I10" s="204"/>
      <c r="J10" s="205"/>
    </row>
    <row r="11" spans="4:10" ht="13.15" customHeight="1" x14ac:dyDescent="0.25">
      <c r="D11" s="197"/>
      <c r="E11" s="198"/>
      <c r="F11" s="198"/>
      <c r="G11" s="198"/>
      <c r="H11" s="198"/>
      <c r="I11" s="198"/>
      <c r="J11" s="199"/>
    </row>
    <row r="12" spans="4:10" ht="13.15" customHeight="1" x14ac:dyDescent="0.2">
      <c r="D12" s="344" t="s">
        <v>184</v>
      </c>
      <c r="E12" s="345"/>
      <c r="F12" s="345"/>
      <c r="G12" s="345"/>
      <c r="H12" s="345"/>
      <c r="I12" s="345"/>
      <c r="J12" s="346"/>
    </row>
    <row r="13" spans="4:10" ht="13.15" customHeight="1" x14ac:dyDescent="0.2">
      <c r="D13" s="344"/>
      <c r="E13" s="345"/>
      <c r="F13" s="345"/>
      <c r="G13" s="345"/>
      <c r="H13" s="345"/>
      <c r="I13" s="345"/>
      <c r="J13" s="346"/>
    </row>
    <row r="14" spans="4:10" ht="13.9" customHeight="1" thickBot="1" x14ac:dyDescent="0.25">
      <c r="D14" s="200"/>
      <c r="E14" s="201"/>
      <c r="F14" s="201"/>
      <c r="G14" s="201"/>
      <c r="H14" s="201"/>
      <c r="I14" s="201"/>
      <c r="J14" s="202"/>
    </row>
    <row r="15" spans="4:10" ht="13.5" thickTop="1" x14ac:dyDescent="0.2">
      <c r="D15" s="347" t="s">
        <v>188</v>
      </c>
      <c r="E15" s="347"/>
      <c r="F15" s="347"/>
      <c r="G15" s="347"/>
      <c r="H15" s="347"/>
      <c r="I15" s="347"/>
      <c r="J15" s="347"/>
    </row>
    <row r="16" spans="4:10" x14ac:dyDescent="0.2">
      <c r="D16" s="348"/>
      <c r="E16" s="348"/>
      <c r="F16" s="348"/>
      <c r="G16" s="348"/>
      <c r="H16" s="348"/>
      <c r="I16" s="348"/>
      <c r="J16" s="348"/>
    </row>
  </sheetData>
  <sheetProtection password="DA28" sheet="1" objects="1" scenarios="1"/>
  <mergeCells count="2">
    <mergeCell ref="D12:J13"/>
    <mergeCell ref="D15:J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U20"/>
  <sheetViews>
    <sheetView topLeftCell="A10" zoomScale="120" zoomScaleNormal="120" workbookViewId="0">
      <selection activeCell="B25" sqref="B25:B26"/>
    </sheetView>
  </sheetViews>
  <sheetFormatPr defaultColWidth="9.140625" defaultRowHeight="12.75" x14ac:dyDescent="0.2"/>
  <cols>
    <col min="1" max="1" width="28" style="15" customWidth="1"/>
    <col min="2" max="2" width="19.85546875" style="15" customWidth="1"/>
    <col min="3" max="4" width="17.140625" style="15" bestFit="1" customWidth="1"/>
    <col min="5" max="5" width="18.5703125" style="15" customWidth="1"/>
    <col min="6" max="14" width="17.140625" style="15" bestFit="1" customWidth="1"/>
    <col min="15" max="19" width="15.85546875" style="15" bestFit="1" customWidth="1"/>
    <col min="20" max="21" width="17.140625" style="15" bestFit="1" customWidth="1"/>
    <col min="22" max="16384" width="9.140625" style="15"/>
  </cols>
  <sheetData>
    <row r="1" spans="1:21" ht="13.5" thickBot="1" x14ac:dyDescent="0.25"/>
    <row r="2" spans="1:21" ht="26.25" customHeight="1" thickTop="1" thickBot="1" x14ac:dyDescent="0.25">
      <c r="A2" s="445" t="s">
        <v>88</v>
      </c>
      <c r="B2" s="445"/>
      <c r="C2" s="445"/>
      <c r="D2" s="445"/>
      <c r="E2" s="445"/>
    </row>
    <row r="3" spans="1:21" s="40" customFormat="1" ht="26.25" customHeight="1" thickTop="1" thickBot="1" x14ac:dyDescent="0.25">
      <c r="A3" s="39"/>
      <c r="B3" s="39"/>
      <c r="C3" s="39"/>
      <c r="D3" s="39"/>
      <c r="E3" s="39"/>
    </row>
    <row r="4" spans="1:21" ht="48" customHeight="1" thickTop="1" thickBot="1" x14ac:dyDescent="0.25">
      <c r="A4" s="446" t="s">
        <v>208</v>
      </c>
      <c r="B4" s="447"/>
      <c r="C4" s="447"/>
      <c r="D4" s="447"/>
      <c r="E4" s="448"/>
      <c r="F4" s="16"/>
      <c r="G4" s="16"/>
      <c r="H4" s="16"/>
      <c r="I4" s="16"/>
    </row>
    <row r="5" spans="1:21" ht="48" customHeight="1" thickTop="1" x14ac:dyDescent="0.2"/>
    <row r="7" spans="1:21" s="22" customFormat="1" ht="24.75" customHeight="1" x14ac:dyDescent="0.15">
      <c r="A7" s="277" t="s">
        <v>248</v>
      </c>
      <c r="B7" s="34">
        <v>1</v>
      </c>
      <c r="C7" s="34">
        <v>2</v>
      </c>
      <c r="D7" s="34">
        <v>3</v>
      </c>
      <c r="E7" s="34">
        <v>4</v>
      </c>
      <c r="F7" s="34">
        <v>5</v>
      </c>
      <c r="G7" s="34">
        <v>6</v>
      </c>
      <c r="H7" s="34">
        <v>7</v>
      </c>
      <c r="I7" s="34">
        <v>8</v>
      </c>
      <c r="J7" s="34">
        <v>9</v>
      </c>
      <c r="K7" s="34">
        <v>10</v>
      </c>
      <c r="L7" s="34">
        <v>11</v>
      </c>
      <c r="M7" s="34">
        <v>12</v>
      </c>
      <c r="N7" s="34">
        <v>13</v>
      </c>
      <c r="O7" s="34">
        <v>14</v>
      </c>
      <c r="P7" s="34">
        <v>15</v>
      </c>
      <c r="Q7" s="34">
        <v>16</v>
      </c>
      <c r="R7" s="34">
        <v>17</v>
      </c>
      <c r="S7" s="34">
        <v>18</v>
      </c>
      <c r="T7" s="34">
        <v>19</v>
      </c>
      <c r="U7" s="34">
        <v>20</v>
      </c>
    </row>
    <row r="8" spans="1:21" s="22" customFormat="1" ht="24.6" customHeight="1" x14ac:dyDescent="0.15">
      <c r="A8" s="321" t="s">
        <v>29</v>
      </c>
      <c r="B8" s="19">
        <f>FNPVC!C7</f>
        <v>0</v>
      </c>
      <c r="C8" s="19">
        <f>FNPVC!D7</f>
        <v>0</v>
      </c>
      <c r="D8" s="19">
        <f>FNPVC!E7</f>
        <v>0</v>
      </c>
      <c r="E8" s="19">
        <f>FNPVC!F7</f>
        <v>0</v>
      </c>
      <c r="F8" s="19">
        <f>FNPVC!G7</f>
        <v>0</v>
      </c>
      <c r="G8" s="19">
        <f>FNPVC!H7</f>
        <v>0</v>
      </c>
      <c r="H8" s="19">
        <f>FNPVC!I7</f>
        <v>0</v>
      </c>
      <c r="I8" s="19">
        <f>FNPVC!J7</f>
        <v>0</v>
      </c>
      <c r="J8" s="19">
        <f>FNPVC!K7</f>
        <v>0</v>
      </c>
      <c r="K8" s="19">
        <f>FNPVC!L7</f>
        <v>0</v>
      </c>
      <c r="L8" s="19">
        <f>FNPVC!M7</f>
        <v>0</v>
      </c>
      <c r="M8" s="19">
        <f>FNPVC!N7</f>
        <v>0</v>
      </c>
      <c r="N8" s="19">
        <f>FNPVC!O7</f>
        <v>0</v>
      </c>
      <c r="O8" s="19">
        <f>FNPVC!P7</f>
        <v>0</v>
      </c>
      <c r="P8" s="19">
        <f>FNPVC!Q7</f>
        <v>0</v>
      </c>
      <c r="Q8" s="19">
        <f>FNPVC!R7</f>
        <v>0</v>
      </c>
      <c r="R8" s="19">
        <f>FNPVC!S7</f>
        <v>0</v>
      </c>
      <c r="S8" s="19">
        <f>FNPVC!T7</f>
        <v>0</v>
      </c>
      <c r="T8" s="19">
        <f>FNPVC!U7</f>
        <v>0</v>
      </c>
      <c r="U8" s="19">
        <f>FNPVC!V7</f>
        <v>0</v>
      </c>
    </row>
    <row r="9" spans="1:21" s="22" customFormat="1" ht="24.6" customHeight="1" x14ac:dyDescent="0.15">
      <c r="A9" s="321" t="s">
        <v>30</v>
      </c>
      <c r="B9" s="19">
        <f>FNPVC!C8</f>
        <v>0</v>
      </c>
      <c r="C9" s="19">
        <f>FNPVC!D8</f>
        <v>0</v>
      </c>
      <c r="D9" s="19">
        <f>FNPVC!E8</f>
        <v>0</v>
      </c>
      <c r="E9" s="19">
        <f>FNPVC!F8</f>
        <v>0</v>
      </c>
      <c r="F9" s="19">
        <f>FNPVC!G8</f>
        <v>0</v>
      </c>
      <c r="G9" s="19">
        <f>FNPVC!H8</f>
        <v>0</v>
      </c>
      <c r="H9" s="19">
        <f>FNPVC!I8</f>
        <v>0</v>
      </c>
      <c r="I9" s="19">
        <f>FNPVC!J8</f>
        <v>0</v>
      </c>
      <c r="J9" s="19">
        <f>FNPVC!K8</f>
        <v>0</v>
      </c>
      <c r="K9" s="19">
        <f>FNPVC!L8</f>
        <v>0</v>
      </c>
      <c r="L9" s="19">
        <f>FNPVC!M8</f>
        <v>0</v>
      </c>
      <c r="M9" s="19">
        <f>FNPVC!N8</f>
        <v>0</v>
      </c>
      <c r="N9" s="19">
        <f>FNPVC!O8</f>
        <v>0</v>
      </c>
      <c r="O9" s="19">
        <f>FNPVC!P8</f>
        <v>0</v>
      </c>
      <c r="P9" s="19">
        <f>FNPVC!Q8</f>
        <v>0</v>
      </c>
      <c r="Q9" s="19">
        <f>FNPVC!R8</f>
        <v>0</v>
      </c>
      <c r="R9" s="19">
        <f>FNPVC!S8</f>
        <v>0</v>
      </c>
      <c r="S9" s="19">
        <f>FNPVC!T8</f>
        <v>0</v>
      </c>
      <c r="T9" s="19">
        <f>FNPVC!U8</f>
        <v>0</v>
      </c>
      <c r="U9" s="19">
        <f>FNPVC!V8</f>
        <v>0</v>
      </c>
    </row>
    <row r="10" spans="1:21" s="23" customFormat="1" ht="24.6" customHeight="1" x14ac:dyDescent="0.15">
      <c r="A10" s="318" t="s">
        <v>40</v>
      </c>
      <c r="B10" s="20">
        <f t="shared" ref="B10:U10" si="0">SUM(B8:B9)</f>
        <v>0</v>
      </c>
      <c r="C10" s="20">
        <f t="shared" si="0"/>
        <v>0</v>
      </c>
      <c r="D10" s="20">
        <f t="shared" si="0"/>
        <v>0</v>
      </c>
      <c r="E10" s="20">
        <f t="shared" si="0"/>
        <v>0</v>
      </c>
      <c r="F10" s="20">
        <f t="shared" si="0"/>
        <v>0</v>
      </c>
      <c r="G10" s="20">
        <f t="shared" si="0"/>
        <v>0</v>
      </c>
      <c r="H10" s="20">
        <f t="shared" si="0"/>
        <v>0</v>
      </c>
      <c r="I10" s="20">
        <f t="shared" si="0"/>
        <v>0</v>
      </c>
      <c r="J10" s="20">
        <f t="shared" si="0"/>
        <v>0</v>
      </c>
      <c r="K10" s="20">
        <f t="shared" si="0"/>
        <v>0</v>
      </c>
      <c r="L10" s="20">
        <f t="shared" si="0"/>
        <v>0</v>
      </c>
      <c r="M10" s="20">
        <f t="shared" si="0"/>
        <v>0</v>
      </c>
      <c r="N10" s="20">
        <f t="shared" si="0"/>
        <v>0</v>
      </c>
      <c r="O10" s="20">
        <f t="shared" si="0"/>
        <v>0</v>
      </c>
      <c r="P10" s="20">
        <f t="shared" si="0"/>
        <v>0</v>
      </c>
      <c r="Q10" s="20">
        <f t="shared" si="0"/>
        <v>0</v>
      </c>
      <c r="R10" s="20">
        <f t="shared" si="0"/>
        <v>0</v>
      </c>
      <c r="S10" s="20">
        <f t="shared" si="0"/>
        <v>0</v>
      </c>
      <c r="T10" s="20">
        <f t="shared" si="0"/>
        <v>0</v>
      </c>
      <c r="U10" s="20">
        <f t="shared" si="0"/>
        <v>0</v>
      </c>
    </row>
    <row r="11" spans="1:21" s="25" customFormat="1" ht="24.6" customHeight="1" x14ac:dyDescent="0.2">
      <c r="A11" s="322" t="str">
        <f>'Izvori financiranja'!A12</f>
        <v>Javni doprinos</v>
      </c>
      <c r="B11" s="24" t="e">
        <f>'Izvori financiranja'!C12</f>
        <v>#REF!</v>
      </c>
      <c r="C11" s="24" t="e">
        <f>'Izvori financiranja'!D12</f>
        <v>#REF!</v>
      </c>
      <c r="D11" s="24" t="e">
        <f>'Izvori financiranja'!E12</f>
        <v>#REF!</v>
      </c>
      <c r="E11" s="24">
        <f>'Izvori financiranja'!F12</f>
        <v>0</v>
      </c>
      <c r="F11" s="24">
        <f>'Izvori financiranja'!G12</f>
        <v>0</v>
      </c>
      <c r="G11" s="24">
        <f>'Izvori financiranja'!H12</f>
        <v>0</v>
      </c>
      <c r="H11" s="24"/>
      <c r="I11" s="24"/>
      <c r="J11" s="24"/>
      <c r="K11" s="24"/>
      <c r="L11" s="24"/>
      <c r="M11" s="24"/>
      <c r="N11" s="24"/>
      <c r="O11" s="24"/>
      <c r="P11" s="24"/>
      <c r="Q11" s="24"/>
      <c r="R11" s="24"/>
      <c r="S11" s="24"/>
      <c r="T11" s="24"/>
      <c r="U11" s="24"/>
    </row>
    <row r="12" spans="1:21" s="27" customFormat="1" ht="24.6" customHeight="1" x14ac:dyDescent="0.15">
      <c r="A12" s="323" t="s">
        <v>89</v>
      </c>
      <c r="B12" s="56"/>
      <c r="C12" s="56"/>
      <c r="D12" s="56"/>
      <c r="E12" s="56"/>
      <c r="F12" s="56"/>
      <c r="G12" s="56"/>
      <c r="H12" s="56"/>
      <c r="I12" s="56"/>
      <c r="J12" s="56"/>
      <c r="K12" s="56"/>
      <c r="L12" s="56"/>
      <c r="M12" s="56"/>
      <c r="N12" s="56"/>
      <c r="O12" s="56"/>
      <c r="P12" s="56"/>
      <c r="Q12" s="56"/>
      <c r="R12" s="56"/>
      <c r="S12" s="56"/>
      <c r="T12" s="56"/>
      <c r="U12" s="56"/>
    </row>
    <row r="13" spans="1:21" s="27" customFormat="1" ht="24.6" customHeight="1" x14ac:dyDescent="0.15">
      <c r="A13" s="323" t="s">
        <v>32</v>
      </c>
      <c r="B13" s="26" t="e">
        <f>FNPVC!C10</f>
        <v>#REF!</v>
      </c>
      <c r="C13" s="26" t="e">
        <f>FNPVC!D10</f>
        <v>#REF!</v>
      </c>
      <c r="D13" s="26" t="e">
        <f>FNPVC!E10</f>
        <v>#REF!</v>
      </c>
      <c r="E13" s="26" t="e">
        <f>FNPVC!F10</f>
        <v>#REF!</v>
      </c>
      <c r="F13" s="26" t="e">
        <f>FNPVC!G10</f>
        <v>#REF!</v>
      </c>
      <c r="G13" s="26" t="e">
        <f>FNPVC!H10</f>
        <v>#REF!</v>
      </c>
      <c r="H13" s="26" t="e">
        <f>FNPVC!I10</f>
        <v>#REF!</v>
      </c>
      <c r="I13" s="26" t="e">
        <f>FNPVC!J10</f>
        <v>#REF!</v>
      </c>
      <c r="J13" s="26" t="e">
        <f>FNPVC!K10</f>
        <v>#REF!</v>
      </c>
      <c r="K13" s="26" t="e">
        <f>FNPVC!L10</f>
        <v>#REF!</v>
      </c>
      <c r="L13" s="26" t="e">
        <f>FNPVC!M10</f>
        <v>#REF!</v>
      </c>
      <c r="M13" s="26" t="e">
        <f>FNPVC!N10</f>
        <v>#REF!</v>
      </c>
      <c r="N13" s="26" t="e">
        <f>FNPVC!O10</f>
        <v>#REF!</v>
      </c>
      <c r="O13" s="26" t="e">
        <f>FNPVC!P10</f>
        <v>#REF!</v>
      </c>
      <c r="P13" s="26" t="e">
        <f>FNPVC!Q10</f>
        <v>#REF!</v>
      </c>
      <c r="Q13" s="26" t="e">
        <f>FNPVC!R10</f>
        <v>#REF!</v>
      </c>
      <c r="R13" s="26" t="e">
        <f>FNPVC!S10</f>
        <v>#REF!</v>
      </c>
      <c r="S13" s="26" t="e">
        <f>FNPVC!T10</f>
        <v>#REF!</v>
      </c>
      <c r="T13" s="26" t="e">
        <f>FNPVC!U10</f>
        <v>#REF!</v>
      </c>
      <c r="U13" s="26" t="e">
        <f>FNPVC!V10</f>
        <v>#REF!</v>
      </c>
    </row>
    <row r="14" spans="1:21" s="27" customFormat="1" ht="24.6" customHeight="1" x14ac:dyDescent="0.15">
      <c r="A14" s="323" t="s">
        <v>38</v>
      </c>
      <c r="B14" s="26">
        <f>FNPVC!C11</f>
        <v>0</v>
      </c>
      <c r="C14" s="26">
        <f>FNPVC!D11</f>
        <v>0</v>
      </c>
      <c r="D14" s="26">
        <f>FNPVC!E11</f>
        <v>0</v>
      </c>
      <c r="E14" s="26">
        <f>FNPVC!F11</f>
        <v>0</v>
      </c>
      <c r="F14" s="26">
        <f>FNPVC!G11</f>
        <v>0</v>
      </c>
      <c r="G14" s="26">
        <f>FNPVC!H11</f>
        <v>0</v>
      </c>
      <c r="H14" s="26">
        <f>FNPVC!I11</f>
        <v>0</v>
      </c>
      <c r="I14" s="26">
        <f>FNPVC!J11</f>
        <v>0</v>
      </c>
      <c r="J14" s="26">
        <f>FNPVC!K11</f>
        <v>0</v>
      </c>
      <c r="K14" s="26">
        <f>FNPVC!L11</f>
        <v>0</v>
      </c>
      <c r="L14" s="26">
        <f>FNPVC!M11</f>
        <v>0</v>
      </c>
      <c r="M14" s="26">
        <f>FNPVC!N11</f>
        <v>0</v>
      </c>
      <c r="N14" s="26">
        <f>FNPVC!O11</f>
        <v>0</v>
      </c>
      <c r="O14" s="26">
        <f>FNPVC!P11</f>
        <v>0</v>
      </c>
      <c r="P14" s="26">
        <f>FNPVC!Q11</f>
        <v>0</v>
      </c>
      <c r="Q14" s="26">
        <f>FNPVC!R11</f>
        <v>0</v>
      </c>
      <c r="R14" s="26">
        <f>FNPVC!S11</f>
        <v>0</v>
      </c>
      <c r="S14" s="26">
        <f>FNPVC!T11</f>
        <v>0</v>
      </c>
      <c r="T14" s="26">
        <f>FNPVC!U11</f>
        <v>0</v>
      </c>
      <c r="U14" s="26">
        <f>FNPVC!V11</f>
        <v>0</v>
      </c>
    </row>
    <row r="15" spans="1:21" s="29" customFormat="1" ht="24.6" customHeight="1" x14ac:dyDescent="0.15">
      <c r="A15" s="318" t="s">
        <v>39</v>
      </c>
      <c r="B15" s="28" t="e">
        <f t="shared" ref="B15:U15" si="1">SUM(B11:B14)</f>
        <v>#REF!</v>
      </c>
      <c r="C15" s="28" t="e">
        <f t="shared" si="1"/>
        <v>#REF!</v>
      </c>
      <c r="D15" s="28" t="e">
        <f t="shared" si="1"/>
        <v>#REF!</v>
      </c>
      <c r="E15" s="28" t="e">
        <f t="shared" si="1"/>
        <v>#REF!</v>
      </c>
      <c r="F15" s="28" t="e">
        <f t="shared" si="1"/>
        <v>#REF!</v>
      </c>
      <c r="G15" s="28" t="e">
        <f t="shared" si="1"/>
        <v>#REF!</v>
      </c>
      <c r="H15" s="28" t="e">
        <f t="shared" si="1"/>
        <v>#REF!</v>
      </c>
      <c r="I15" s="28" t="e">
        <f t="shared" si="1"/>
        <v>#REF!</v>
      </c>
      <c r="J15" s="28" t="e">
        <f t="shared" si="1"/>
        <v>#REF!</v>
      </c>
      <c r="K15" s="28" t="e">
        <f t="shared" si="1"/>
        <v>#REF!</v>
      </c>
      <c r="L15" s="28" t="e">
        <f t="shared" si="1"/>
        <v>#REF!</v>
      </c>
      <c r="M15" s="28" t="e">
        <f t="shared" si="1"/>
        <v>#REF!</v>
      </c>
      <c r="N15" s="28" t="e">
        <f t="shared" si="1"/>
        <v>#REF!</v>
      </c>
      <c r="O15" s="28" t="e">
        <f t="shared" si="1"/>
        <v>#REF!</v>
      </c>
      <c r="P15" s="28" t="e">
        <f t="shared" si="1"/>
        <v>#REF!</v>
      </c>
      <c r="Q15" s="28" t="e">
        <f t="shared" si="1"/>
        <v>#REF!</v>
      </c>
      <c r="R15" s="28" t="e">
        <f t="shared" si="1"/>
        <v>#REF!</v>
      </c>
      <c r="S15" s="28" t="e">
        <f t="shared" si="1"/>
        <v>#REF!</v>
      </c>
      <c r="T15" s="28" t="e">
        <f t="shared" si="1"/>
        <v>#REF!</v>
      </c>
      <c r="U15" s="28" t="e">
        <f t="shared" si="1"/>
        <v>#REF!</v>
      </c>
    </row>
    <row r="16" spans="1:21" s="29" customFormat="1" ht="24.6" customHeight="1" thickBot="1" x14ac:dyDescent="0.2">
      <c r="A16" s="318" t="s">
        <v>34</v>
      </c>
      <c r="B16" s="35" t="e">
        <f t="shared" ref="B16:U16" si="2">B10-B15</f>
        <v>#REF!</v>
      </c>
      <c r="C16" s="28" t="e">
        <f t="shared" si="2"/>
        <v>#REF!</v>
      </c>
      <c r="D16" s="28" t="e">
        <f t="shared" si="2"/>
        <v>#REF!</v>
      </c>
      <c r="E16" s="28" t="e">
        <f t="shared" si="2"/>
        <v>#REF!</v>
      </c>
      <c r="F16" s="28" t="e">
        <f t="shared" si="2"/>
        <v>#REF!</v>
      </c>
      <c r="G16" s="28" t="e">
        <f t="shared" si="2"/>
        <v>#REF!</v>
      </c>
      <c r="H16" s="28" t="e">
        <f t="shared" si="2"/>
        <v>#REF!</v>
      </c>
      <c r="I16" s="28" t="e">
        <f t="shared" si="2"/>
        <v>#REF!</v>
      </c>
      <c r="J16" s="28" t="e">
        <f t="shared" si="2"/>
        <v>#REF!</v>
      </c>
      <c r="K16" s="28" t="e">
        <f t="shared" si="2"/>
        <v>#REF!</v>
      </c>
      <c r="L16" s="28" t="e">
        <f t="shared" si="2"/>
        <v>#REF!</v>
      </c>
      <c r="M16" s="28" t="e">
        <f t="shared" si="2"/>
        <v>#REF!</v>
      </c>
      <c r="N16" s="28" t="e">
        <f t="shared" si="2"/>
        <v>#REF!</v>
      </c>
      <c r="O16" s="28" t="e">
        <f t="shared" si="2"/>
        <v>#REF!</v>
      </c>
      <c r="P16" s="28" t="e">
        <f t="shared" si="2"/>
        <v>#REF!</v>
      </c>
      <c r="Q16" s="28" t="e">
        <f t="shared" si="2"/>
        <v>#REF!</v>
      </c>
      <c r="R16" s="28" t="e">
        <f t="shared" si="2"/>
        <v>#REF!</v>
      </c>
      <c r="S16" s="28" t="e">
        <f t="shared" si="2"/>
        <v>#REF!</v>
      </c>
      <c r="T16" s="28" t="e">
        <f t="shared" si="2"/>
        <v>#REF!</v>
      </c>
      <c r="U16" s="28" t="e">
        <f t="shared" si="2"/>
        <v>#REF!</v>
      </c>
    </row>
    <row r="17" spans="1:21" s="22" customFormat="1" ht="17.45" customHeight="1" thickTop="1" thickBot="1" x14ac:dyDescent="0.25">
      <c r="A17" s="324" t="s">
        <v>28</v>
      </c>
      <c r="B17" s="37">
        <v>0.04</v>
      </c>
      <c r="C17" s="30"/>
      <c r="D17" s="30"/>
      <c r="E17" s="30"/>
      <c r="F17" s="30"/>
      <c r="G17" s="30"/>
      <c r="H17" s="30"/>
      <c r="I17" s="30"/>
      <c r="J17" s="30"/>
      <c r="K17" s="30"/>
      <c r="L17" s="30"/>
      <c r="M17" s="30"/>
      <c r="N17" s="30"/>
      <c r="O17" s="30"/>
      <c r="P17" s="30"/>
      <c r="Q17" s="30"/>
      <c r="R17" s="30"/>
      <c r="S17" s="30"/>
      <c r="T17" s="30"/>
      <c r="U17" s="30"/>
    </row>
    <row r="18" spans="1:21" s="22" customFormat="1" ht="17.45" customHeight="1" thickTop="1" thickBot="1" x14ac:dyDescent="0.25">
      <c r="A18" s="325" t="s">
        <v>7</v>
      </c>
      <c r="B18" s="36" t="e">
        <f>NPV(B$17,B16:V16)</f>
        <v>#REF!</v>
      </c>
      <c r="C18" s="31"/>
      <c r="D18" s="31"/>
      <c r="E18" s="31"/>
      <c r="F18" s="31"/>
      <c r="G18" s="31"/>
      <c r="H18" s="31"/>
      <c r="I18" s="31"/>
      <c r="J18" s="31"/>
      <c r="K18" s="31"/>
      <c r="L18" s="31"/>
      <c r="M18" s="31"/>
      <c r="N18" s="31"/>
      <c r="O18" s="31"/>
      <c r="P18" s="31"/>
      <c r="Q18" s="31"/>
      <c r="R18" s="31"/>
      <c r="S18" s="31"/>
      <c r="T18" s="31"/>
      <c r="U18" s="31"/>
    </row>
    <row r="19" spans="1:21" s="22" customFormat="1" ht="17.45" customHeight="1" thickTop="1" thickBot="1" x14ac:dyDescent="0.25">
      <c r="A19" s="325" t="s">
        <v>8</v>
      </c>
      <c r="B19" s="38" t="e">
        <f>IRR(B16:U16)</f>
        <v>#VALUE!</v>
      </c>
      <c r="C19" s="31"/>
      <c r="D19" s="31"/>
      <c r="E19" s="31"/>
      <c r="F19" s="31"/>
      <c r="G19" s="31"/>
      <c r="H19" s="31"/>
      <c r="I19" s="31"/>
      <c r="J19" s="31"/>
      <c r="K19" s="31"/>
      <c r="L19" s="31"/>
      <c r="M19" s="31"/>
      <c r="N19" s="31"/>
      <c r="O19" s="31"/>
      <c r="P19" s="31"/>
      <c r="Q19" s="31"/>
      <c r="R19" s="31"/>
      <c r="S19" s="31"/>
      <c r="T19" s="31"/>
      <c r="U19" s="31"/>
    </row>
    <row r="20" spans="1:21" s="22" customFormat="1" ht="17.45" customHeight="1" thickTop="1" x14ac:dyDescent="0.15">
      <c r="F20" s="32"/>
    </row>
  </sheetData>
  <mergeCells count="2">
    <mergeCell ref="A2:E2"/>
    <mergeCell ref="A4:E4"/>
  </mergeCells>
  <phoneticPr fontId="9" type="noConversion"/>
  <pageMargins left="0.75" right="0.75" top="1" bottom="1" header="0.5" footer="0.5"/>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T49"/>
  <sheetViews>
    <sheetView zoomScale="130" zoomScaleNormal="130" workbookViewId="0">
      <pane ySplit="1" topLeftCell="A11" activePane="bottomLeft" state="frozen"/>
      <selection activeCell="H24" sqref="H24"/>
      <selection pane="bottomLeft" activeCell="B6" sqref="B6"/>
    </sheetView>
  </sheetViews>
  <sheetFormatPr defaultColWidth="9.140625" defaultRowHeight="12.75" x14ac:dyDescent="0.2"/>
  <cols>
    <col min="1" max="1" width="53.140625" customWidth="1"/>
    <col min="2" max="2" width="19.5703125" customWidth="1"/>
    <col min="3" max="3" width="13.140625" style="165" customWidth="1"/>
    <col min="4" max="4" width="13.140625" style="165" bestFit="1" customWidth="1"/>
    <col min="5" max="5" width="11.85546875" style="165" customWidth="1"/>
    <col min="6" max="21" width="13.140625" style="165" bestFit="1" customWidth="1"/>
    <col min="22" max="22" width="10.28515625" customWidth="1"/>
    <col min="35" max="46" width="9.140625" style="104"/>
  </cols>
  <sheetData>
    <row r="1" spans="1:46" ht="13.5" thickBot="1" x14ac:dyDescent="0.25"/>
    <row r="2" spans="1:46" ht="20.45" customHeight="1" thickTop="1" thickBot="1" x14ac:dyDescent="0.25">
      <c r="A2" s="449" t="s">
        <v>139</v>
      </c>
      <c r="B2" s="450"/>
      <c r="C2" s="450"/>
      <c r="D2" s="450"/>
      <c r="E2" s="451"/>
    </row>
    <row r="3" spans="1:46" ht="13.5" customHeight="1" thickTop="1" thickBot="1" x14ac:dyDescent="0.25">
      <c r="C3"/>
      <c r="D3"/>
      <c r="E3"/>
      <c r="F3"/>
      <c r="G3"/>
      <c r="H3"/>
      <c r="I3"/>
      <c r="J3"/>
      <c r="K3"/>
      <c r="L3"/>
      <c r="M3"/>
      <c r="N3"/>
      <c r="O3"/>
      <c r="P3"/>
      <c r="Q3"/>
      <c r="R3"/>
      <c r="S3"/>
      <c r="T3"/>
      <c r="U3"/>
      <c r="AI3"/>
      <c r="AJ3"/>
      <c r="AK3"/>
      <c r="AL3"/>
      <c r="AM3"/>
      <c r="AN3"/>
      <c r="AO3"/>
      <c r="AP3"/>
      <c r="AQ3"/>
      <c r="AR3"/>
      <c r="AS3"/>
      <c r="AT3"/>
    </row>
    <row r="4" spans="1:46" ht="12.75" customHeight="1" thickTop="1" x14ac:dyDescent="0.2">
      <c r="A4" s="452" t="s">
        <v>211</v>
      </c>
      <c r="B4" s="453"/>
      <c r="C4" s="453"/>
      <c r="D4" s="453"/>
      <c r="E4" s="454"/>
    </row>
    <row r="5" spans="1:46" ht="53.45" customHeight="1" thickBot="1" x14ac:dyDescent="0.25">
      <c r="A5" s="455"/>
      <c r="B5" s="456"/>
      <c r="C5" s="456"/>
      <c r="D5" s="456"/>
      <c r="E5" s="457"/>
    </row>
    <row r="6" spans="1:46" ht="26.45" customHeight="1" thickTop="1" x14ac:dyDescent="0.2">
      <c r="C6"/>
      <c r="D6"/>
      <c r="E6"/>
      <c r="F6"/>
      <c r="G6"/>
      <c r="H6"/>
      <c r="I6"/>
      <c r="J6"/>
      <c r="K6"/>
      <c r="L6"/>
      <c r="M6"/>
      <c r="N6"/>
      <c r="O6"/>
      <c r="P6"/>
      <c r="Q6"/>
      <c r="R6"/>
      <c r="S6"/>
      <c r="T6"/>
      <c r="U6"/>
      <c r="AI6"/>
      <c r="AJ6"/>
      <c r="AK6"/>
      <c r="AL6"/>
      <c r="AM6"/>
      <c r="AN6"/>
      <c r="AO6"/>
      <c r="AP6"/>
      <c r="AQ6"/>
      <c r="AR6"/>
      <c r="AS6"/>
      <c r="AT6"/>
    </row>
    <row r="7" spans="1:46" s="168" customFormat="1" ht="17.25" customHeight="1" x14ac:dyDescent="0.2">
      <c r="A7" s="326" t="s">
        <v>129</v>
      </c>
      <c r="B7" s="166"/>
      <c r="C7" s="167">
        <v>1</v>
      </c>
      <c r="D7" s="167">
        <v>2</v>
      </c>
      <c r="E7" s="167">
        <v>3</v>
      </c>
      <c r="F7" s="167">
        <v>4</v>
      </c>
      <c r="G7" s="167">
        <v>5</v>
      </c>
      <c r="H7" s="167">
        <v>0</v>
      </c>
      <c r="I7" s="167">
        <v>7</v>
      </c>
      <c r="J7" s="167">
        <v>8</v>
      </c>
      <c r="K7" s="167">
        <v>9</v>
      </c>
      <c r="L7" s="167">
        <v>10</v>
      </c>
      <c r="M7" s="167">
        <v>11</v>
      </c>
      <c r="N7" s="167">
        <v>12</v>
      </c>
      <c r="O7" s="167">
        <v>13</v>
      </c>
      <c r="P7" s="167">
        <v>14</v>
      </c>
      <c r="Q7" s="167">
        <v>15</v>
      </c>
      <c r="R7" s="167">
        <v>16</v>
      </c>
      <c r="S7" s="167">
        <v>17</v>
      </c>
      <c r="T7" s="167">
        <v>18</v>
      </c>
      <c r="U7" s="167">
        <v>19</v>
      </c>
      <c r="V7" s="167">
        <v>20</v>
      </c>
    </row>
    <row r="8" spans="1:46" s="171" customFormat="1" ht="15.75" customHeight="1" x14ac:dyDescent="0.2">
      <c r="A8" s="327" t="s">
        <v>127</v>
      </c>
      <c r="B8" s="169"/>
      <c r="C8" s="240"/>
      <c r="D8" s="240"/>
      <c r="E8" s="240"/>
      <c r="F8" s="240"/>
      <c r="G8" s="240"/>
      <c r="H8" s="240"/>
      <c r="I8" s="240"/>
      <c r="J8" s="240"/>
      <c r="K8" s="240"/>
      <c r="L8" s="240"/>
      <c r="M8" s="240"/>
      <c r="N8" s="240"/>
      <c r="O8" s="240"/>
      <c r="P8" s="240"/>
      <c r="Q8" s="240"/>
      <c r="R8" s="240"/>
      <c r="S8" s="240"/>
      <c r="T8" s="240"/>
      <c r="U8" s="240"/>
      <c r="V8" s="240">
        <v>0</v>
      </c>
      <c r="AI8" s="172"/>
      <c r="AJ8" s="172"/>
      <c r="AK8" s="172"/>
      <c r="AL8" s="172"/>
      <c r="AM8" s="172"/>
      <c r="AN8" s="172"/>
      <c r="AO8" s="172"/>
      <c r="AP8" s="172"/>
      <c r="AQ8" s="172"/>
      <c r="AR8" s="172"/>
      <c r="AS8" s="172"/>
      <c r="AT8" s="172"/>
    </row>
    <row r="9" spans="1:46" s="171" customFormat="1" ht="10.9" customHeight="1" x14ac:dyDescent="0.2">
      <c r="A9" s="327" t="s">
        <v>128</v>
      </c>
      <c r="B9" s="169"/>
      <c r="C9" s="170">
        <f>C8*7.5345</f>
        <v>0</v>
      </c>
      <c r="D9" s="170">
        <f t="shared" ref="D9:V9" si="0">D8*7.5345</f>
        <v>0</v>
      </c>
      <c r="E9" s="170">
        <f t="shared" si="0"/>
        <v>0</v>
      </c>
      <c r="F9" s="170">
        <f t="shared" si="0"/>
        <v>0</v>
      </c>
      <c r="G9" s="170">
        <f t="shared" si="0"/>
        <v>0</v>
      </c>
      <c r="H9" s="170">
        <f t="shared" si="0"/>
        <v>0</v>
      </c>
      <c r="I9" s="170">
        <f t="shared" si="0"/>
        <v>0</v>
      </c>
      <c r="J9" s="170">
        <f t="shared" si="0"/>
        <v>0</v>
      </c>
      <c r="K9" s="170">
        <f t="shared" si="0"/>
        <v>0</v>
      </c>
      <c r="L9" s="170">
        <f t="shared" si="0"/>
        <v>0</v>
      </c>
      <c r="M9" s="170">
        <f t="shared" si="0"/>
        <v>0</v>
      </c>
      <c r="N9" s="170">
        <f t="shared" si="0"/>
        <v>0</v>
      </c>
      <c r="O9" s="170">
        <f t="shared" si="0"/>
        <v>0</v>
      </c>
      <c r="P9" s="170">
        <f t="shared" si="0"/>
        <v>0</v>
      </c>
      <c r="Q9" s="170">
        <f t="shared" si="0"/>
        <v>0</v>
      </c>
      <c r="R9" s="170">
        <f t="shared" si="0"/>
        <v>0</v>
      </c>
      <c r="S9" s="170">
        <f t="shared" si="0"/>
        <v>0</v>
      </c>
      <c r="T9" s="170">
        <f t="shared" si="0"/>
        <v>0</v>
      </c>
      <c r="U9" s="170">
        <f t="shared" si="0"/>
        <v>0</v>
      </c>
      <c r="V9" s="170">
        <f t="shared" si="0"/>
        <v>0</v>
      </c>
      <c r="AI9" s="172"/>
      <c r="AJ9" s="172"/>
      <c r="AK9" s="172"/>
      <c r="AL9" s="172"/>
      <c r="AM9" s="172"/>
      <c r="AN9" s="172"/>
      <c r="AO9" s="172"/>
      <c r="AP9" s="172"/>
      <c r="AQ9" s="172"/>
      <c r="AR9" s="172"/>
      <c r="AS9" s="172"/>
      <c r="AT9" s="172"/>
    </row>
    <row r="10" spans="1:46" s="168" customFormat="1" ht="17.25" customHeight="1" x14ac:dyDescent="0.2">
      <c r="A10" s="326" t="s">
        <v>126</v>
      </c>
      <c r="B10" s="166"/>
      <c r="C10" s="167">
        <f>C21</f>
        <v>1</v>
      </c>
      <c r="D10" s="167">
        <f t="shared" ref="D10:U10" si="1">D21</f>
        <v>2</v>
      </c>
      <c r="E10" s="167">
        <f t="shared" si="1"/>
        <v>3</v>
      </c>
      <c r="F10" s="167">
        <f t="shared" si="1"/>
        <v>4</v>
      </c>
      <c r="G10" s="167">
        <f t="shared" si="1"/>
        <v>5</v>
      </c>
      <c r="H10" s="167">
        <f t="shared" si="1"/>
        <v>6</v>
      </c>
      <c r="I10" s="167">
        <f t="shared" si="1"/>
        <v>7</v>
      </c>
      <c r="J10" s="167">
        <f t="shared" si="1"/>
        <v>8</v>
      </c>
      <c r="K10" s="167">
        <f t="shared" si="1"/>
        <v>9</v>
      </c>
      <c r="L10" s="167">
        <f t="shared" si="1"/>
        <v>10</v>
      </c>
      <c r="M10" s="167">
        <f t="shared" si="1"/>
        <v>11</v>
      </c>
      <c r="N10" s="167">
        <f t="shared" si="1"/>
        <v>12</v>
      </c>
      <c r="O10" s="167">
        <f t="shared" si="1"/>
        <v>13</v>
      </c>
      <c r="P10" s="167">
        <f t="shared" si="1"/>
        <v>14</v>
      </c>
      <c r="Q10" s="167">
        <f t="shared" si="1"/>
        <v>15</v>
      </c>
      <c r="R10" s="167">
        <f t="shared" si="1"/>
        <v>16</v>
      </c>
      <c r="S10" s="167">
        <f t="shared" si="1"/>
        <v>17</v>
      </c>
      <c r="T10" s="167">
        <f t="shared" si="1"/>
        <v>18</v>
      </c>
      <c r="U10" s="167">
        <f t="shared" si="1"/>
        <v>19</v>
      </c>
      <c r="V10" s="167">
        <v>20</v>
      </c>
    </row>
    <row r="11" spans="1:46" s="171" customFormat="1" ht="45" x14ac:dyDescent="0.15">
      <c r="A11" s="328" t="s">
        <v>212</v>
      </c>
      <c r="B11" s="169"/>
      <c r="C11" s="239">
        <v>80</v>
      </c>
      <c r="D11" s="239">
        <v>97</v>
      </c>
      <c r="E11" s="239">
        <v>114</v>
      </c>
      <c r="F11" s="239">
        <v>131</v>
      </c>
      <c r="G11" s="239">
        <v>148</v>
      </c>
      <c r="H11" s="239">
        <v>165</v>
      </c>
      <c r="I11" s="239">
        <v>182</v>
      </c>
      <c r="J11" s="239">
        <v>199</v>
      </c>
      <c r="K11" s="239">
        <v>216</v>
      </c>
      <c r="L11" s="239">
        <v>233</v>
      </c>
      <c r="M11" s="239">
        <v>250</v>
      </c>
      <c r="N11" s="239">
        <v>278</v>
      </c>
      <c r="O11" s="239">
        <v>306</v>
      </c>
      <c r="P11" s="239">
        <v>334</v>
      </c>
      <c r="Q11" s="239">
        <v>362</v>
      </c>
      <c r="R11" s="239">
        <v>390</v>
      </c>
      <c r="S11" s="239">
        <v>417</v>
      </c>
      <c r="T11" s="239">
        <v>444</v>
      </c>
      <c r="U11" s="239">
        <v>471</v>
      </c>
      <c r="V11" s="239">
        <v>498</v>
      </c>
      <c r="AI11" s="172"/>
      <c r="AJ11" s="172"/>
      <c r="AK11" s="172"/>
      <c r="AL11" s="172"/>
      <c r="AM11" s="172"/>
      <c r="AN11" s="172"/>
      <c r="AO11" s="172"/>
      <c r="AP11" s="172"/>
      <c r="AQ11" s="172"/>
      <c r="AR11" s="172"/>
      <c r="AS11" s="172"/>
      <c r="AT11" s="172"/>
    </row>
    <row r="12" spans="1:46" s="171" customFormat="1" ht="13.15" customHeight="1" x14ac:dyDescent="0.2">
      <c r="A12" s="327" t="s">
        <v>128</v>
      </c>
      <c r="B12" s="169"/>
      <c r="C12" s="170">
        <f>C11*7.5345</f>
        <v>602.76</v>
      </c>
      <c r="D12" s="170">
        <f t="shared" ref="D12:V12" si="2">D11*7.5345</f>
        <v>730.84649999999999</v>
      </c>
      <c r="E12" s="170">
        <f t="shared" si="2"/>
        <v>858.93299999999999</v>
      </c>
      <c r="F12" s="170">
        <f t="shared" si="2"/>
        <v>987.01950000000011</v>
      </c>
      <c r="G12" s="170">
        <f t="shared" si="2"/>
        <v>1115.106</v>
      </c>
      <c r="H12" s="170">
        <f t="shared" si="2"/>
        <v>1243.1925000000001</v>
      </c>
      <c r="I12" s="170">
        <f t="shared" si="2"/>
        <v>1371.279</v>
      </c>
      <c r="J12" s="170">
        <f t="shared" si="2"/>
        <v>1499.3655000000001</v>
      </c>
      <c r="K12" s="170">
        <f t="shared" si="2"/>
        <v>1627.452</v>
      </c>
      <c r="L12" s="170">
        <f t="shared" si="2"/>
        <v>1755.5385000000001</v>
      </c>
      <c r="M12" s="170">
        <f t="shared" si="2"/>
        <v>1883.625</v>
      </c>
      <c r="N12" s="170">
        <f t="shared" si="2"/>
        <v>2094.5909999999999</v>
      </c>
      <c r="O12" s="170">
        <f t="shared" si="2"/>
        <v>2305.5570000000002</v>
      </c>
      <c r="P12" s="170">
        <f t="shared" si="2"/>
        <v>2516.5230000000001</v>
      </c>
      <c r="Q12" s="170">
        <f t="shared" si="2"/>
        <v>2727.489</v>
      </c>
      <c r="R12" s="170">
        <f t="shared" si="2"/>
        <v>2938.4550000000004</v>
      </c>
      <c r="S12" s="170">
        <f t="shared" si="2"/>
        <v>3141.8865000000001</v>
      </c>
      <c r="T12" s="170">
        <f t="shared" si="2"/>
        <v>3345.3180000000002</v>
      </c>
      <c r="U12" s="170">
        <f t="shared" si="2"/>
        <v>3548.7495000000004</v>
      </c>
      <c r="V12" s="170">
        <f t="shared" si="2"/>
        <v>3752.181</v>
      </c>
      <c r="AI12" s="172"/>
      <c r="AJ12" s="172"/>
      <c r="AK12" s="172"/>
      <c r="AL12" s="172"/>
      <c r="AM12" s="172"/>
      <c r="AN12" s="172"/>
      <c r="AO12" s="172"/>
      <c r="AP12" s="172"/>
      <c r="AQ12" s="172"/>
      <c r="AR12" s="172"/>
      <c r="AS12" s="172"/>
      <c r="AT12" s="172"/>
    </row>
    <row r="13" spans="1:46" s="171" customFormat="1" ht="13.15" customHeight="1" x14ac:dyDescent="0.2">
      <c r="A13" s="329"/>
      <c r="C13" s="173"/>
      <c r="D13" s="173"/>
      <c r="E13" s="173"/>
      <c r="F13" s="173"/>
      <c r="G13" s="173"/>
      <c r="H13" s="173"/>
      <c r="I13" s="173"/>
      <c r="J13" s="173"/>
      <c r="K13" s="173"/>
      <c r="L13" s="173"/>
      <c r="M13" s="173"/>
      <c r="N13" s="173"/>
      <c r="O13" s="173"/>
      <c r="P13" s="173"/>
      <c r="Q13" s="173"/>
      <c r="R13" s="173"/>
      <c r="S13" s="173"/>
      <c r="T13" s="173"/>
      <c r="U13" s="173"/>
      <c r="V13" s="173"/>
      <c r="AI13" s="172"/>
      <c r="AJ13" s="172"/>
      <c r="AK13" s="172"/>
      <c r="AL13" s="172"/>
      <c r="AM13" s="172"/>
      <c r="AN13" s="172"/>
      <c r="AO13" s="172"/>
      <c r="AP13" s="172"/>
      <c r="AQ13" s="172"/>
      <c r="AR13" s="172"/>
      <c r="AS13" s="172"/>
      <c r="AT13" s="172"/>
    </row>
    <row r="14" spans="1:46" s="171" customFormat="1" ht="13.15" customHeight="1" x14ac:dyDescent="0.2">
      <c r="A14" s="330" t="s">
        <v>167</v>
      </c>
      <c r="B14" s="186" t="s">
        <v>168</v>
      </c>
      <c r="C14" s="167">
        <v>1</v>
      </c>
      <c r="D14" s="167">
        <v>2</v>
      </c>
      <c r="E14" s="167">
        <v>3</v>
      </c>
      <c r="F14" s="167">
        <v>4</v>
      </c>
      <c r="G14" s="167">
        <v>5</v>
      </c>
      <c r="H14" s="167">
        <v>6</v>
      </c>
      <c r="I14" s="167">
        <v>7</v>
      </c>
      <c r="J14" s="167">
        <v>8</v>
      </c>
      <c r="K14" s="167">
        <v>9</v>
      </c>
      <c r="L14" s="167">
        <v>10</v>
      </c>
      <c r="M14" s="167">
        <v>11</v>
      </c>
      <c r="N14" s="167">
        <v>12</v>
      </c>
      <c r="O14" s="167">
        <v>13</v>
      </c>
      <c r="P14" s="167">
        <v>14</v>
      </c>
      <c r="Q14" s="167">
        <v>15</v>
      </c>
      <c r="R14" s="167">
        <v>16</v>
      </c>
      <c r="S14" s="167">
        <v>17</v>
      </c>
      <c r="T14" s="167">
        <v>18</v>
      </c>
      <c r="U14" s="167">
        <v>19</v>
      </c>
      <c r="V14" s="167">
        <v>20</v>
      </c>
      <c r="AI14" s="172"/>
      <c r="AJ14" s="172"/>
      <c r="AK14" s="172"/>
      <c r="AL14" s="172"/>
      <c r="AM14" s="172"/>
      <c r="AN14" s="172"/>
      <c r="AO14" s="172"/>
      <c r="AP14" s="172"/>
      <c r="AQ14" s="172"/>
      <c r="AR14" s="172"/>
      <c r="AS14" s="172"/>
      <c r="AT14" s="172"/>
    </row>
    <row r="15" spans="1:46" s="171" customFormat="1" ht="13.15" customHeight="1" x14ac:dyDescent="0.2">
      <c r="A15" s="331" t="s">
        <v>78</v>
      </c>
      <c r="B15" s="169">
        <v>-0.63400000000000001</v>
      </c>
      <c r="C15" s="185">
        <f>$B$15*'Ulazni parametri projekta'!C15</f>
        <v>0</v>
      </c>
      <c r="D15" s="185">
        <f>$B$15*'Ulazni parametri projekta'!D15</f>
        <v>0</v>
      </c>
      <c r="E15" s="185">
        <f>$B$15*'Ulazni parametri projekta'!E13</f>
        <v>0</v>
      </c>
      <c r="F15" s="185">
        <f>$B$15*'Ulazni parametri projekta'!F13</f>
        <v>0</v>
      </c>
      <c r="G15" s="185">
        <f>$B$15*'Ulazni parametri projekta'!G13</f>
        <v>0</v>
      </c>
      <c r="H15" s="185">
        <f>$B$15*'Ulazni parametri projekta'!H13</f>
        <v>0</v>
      </c>
      <c r="I15" s="185">
        <f>$B$15*'Ulazni parametri projekta'!I13</f>
        <v>0</v>
      </c>
      <c r="J15" s="185">
        <f>$B$15*'Ulazni parametri projekta'!J13</f>
        <v>0</v>
      </c>
      <c r="K15" s="185">
        <f>$B$15*'Ulazni parametri projekta'!K13</f>
        <v>0</v>
      </c>
      <c r="L15" s="185">
        <f>$B$15*'Ulazni parametri projekta'!L13</f>
        <v>0</v>
      </c>
      <c r="M15" s="185">
        <f>$B$15*'Ulazni parametri projekta'!M13</f>
        <v>0</v>
      </c>
      <c r="N15" s="185">
        <f>$B$15*'Ulazni parametri projekta'!N13</f>
        <v>0</v>
      </c>
      <c r="O15" s="185">
        <f>$B$15*'Ulazni parametri projekta'!O13</f>
        <v>0</v>
      </c>
      <c r="P15" s="185">
        <f>$B$15*'Ulazni parametri projekta'!P13</f>
        <v>0</v>
      </c>
      <c r="Q15" s="185">
        <f>$B$15*'Ulazni parametri projekta'!Q13</f>
        <v>0</v>
      </c>
      <c r="R15" s="185">
        <f>$B$15*'Ulazni parametri projekta'!R13</f>
        <v>0</v>
      </c>
      <c r="S15" s="185">
        <f>$B$15*'Ulazni parametri projekta'!S13</f>
        <v>0</v>
      </c>
      <c r="T15" s="185">
        <f>$B$15*'Ulazni parametri projekta'!T13</f>
        <v>0</v>
      </c>
      <c r="U15" s="185">
        <f>$B$15*'Ulazni parametri projekta'!U13</f>
        <v>0</v>
      </c>
      <c r="V15" s="185">
        <f>$B$15*'Ulazni parametri projekta'!V13</f>
        <v>0</v>
      </c>
      <c r="AI15" s="172"/>
      <c r="AJ15" s="172"/>
      <c r="AK15" s="172"/>
      <c r="AL15" s="172"/>
      <c r="AM15" s="172"/>
      <c r="AN15" s="172"/>
      <c r="AO15" s="172"/>
      <c r="AP15" s="172"/>
      <c r="AQ15" s="172"/>
      <c r="AR15" s="172"/>
      <c r="AS15" s="172"/>
      <c r="AT15" s="172"/>
    </row>
    <row r="16" spans="1:46" s="171" customFormat="1" ht="13.15" customHeight="1" x14ac:dyDescent="0.2">
      <c r="A16" s="331" t="s">
        <v>79</v>
      </c>
      <c r="B16" s="169">
        <v>-1.5209999999999999</v>
      </c>
      <c r="C16" s="185">
        <f>$B$16*'Ulazni parametri projekta'!C14</f>
        <v>0</v>
      </c>
      <c r="D16" s="185">
        <f>$B$16*'Ulazni parametri projekta'!D14</f>
        <v>0</v>
      </c>
      <c r="E16" s="185">
        <f>$B$16*'Ulazni parametri projekta'!E14</f>
        <v>0</v>
      </c>
      <c r="F16" s="185">
        <f>$B$16*'Ulazni parametri projekta'!F14</f>
        <v>0</v>
      </c>
      <c r="G16" s="185">
        <f>$B$16*'Ulazni parametri projekta'!G14</f>
        <v>0</v>
      </c>
      <c r="H16" s="185">
        <f>$B$16*'Ulazni parametri projekta'!H14</f>
        <v>0</v>
      </c>
      <c r="I16" s="185">
        <f>$B$16*'Ulazni parametri projekta'!I14</f>
        <v>0</v>
      </c>
      <c r="J16" s="185">
        <f>$B$16*'Ulazni parametri projekta'!J14</f>
        <v>0</v>
      </c>
      <c r="K16" s="185">
        <f>$B$16*'Ulazni parametri projekta'!K14</f>
        <v>0</v>
      </c>
      <c r="L16" s="185">
        <f>$B$16*'Ulazni parametri projekta'!L14</f>
        <v>0</v>
      </c>
      <c r="M16" s="185">
        <f>$B$16*'Ulazni parametri projekta'!M14</f>
        <v>0</v>
      </c>
      <c r="N16" s="185">
        <f>$B$16*'Ulazni parametri projekta'!N14</f>
        <v>0</v>
      </c>
      <c r="O16" s="185">
        <f>$B$16*'Ulazni parametri projekta'!O14</f>
        <v>0</v>
      </c>
      <c r="P16" s="185">
        <f>$B$16*'Ulazni parametri projekta'!P14</f>
        <v>0</v>
      </c>
      <c r="Q16" s="185">
        <f>$B$16*'Ulazni parametri projekta'!Q14</f>
        <v>0</v>
      </c>
      <c r="R16" s="185">
        <f>$B$16*'Ulazni parametri projekta'!R14</f>
        <v>0</v>
      </c>
      <c r="S16" s="185">
        <f>$B$16*'Ulazni parametri projekta'!S14</f>
        <v>0</v>
      </c>
      <c r="T16" s="185">
        <f>$B$16*'Ulazni parametri projekta'!T14</f>
        <v>0</v>
      </c>
      <c r="U16" s="185">
        <f>$B$16*'Ulazni parametri projekta'!U14</f>
        <v>0</v>
      </c>
      <c r="V16" s="185">
        <f>$B$16*'Ulazni parametri projekta'!V14</f>
        <v>0</v>
      </c>
      <c r="AI16" s="172"/>
      <c r="AJ16" s="172"/>
      <c r="AK16" s="172"/>
      <c r="AL16" s="172"/>
      <c r="AM16" s="172"/>
      <c r="AN16" s="172"/>
      <c r="AO16" s="172"/>
      <c r="AP16" s="172"/>
      <c r="AQ16" s="172"/>
      <c r="AR16" s="172"/>
      <c r="AS16" s="172"/>
      <c r="AT16" s="172"/>
    </row>
    <row r="17" spans="1:46" s="171" customFormat="1" ht="13.15" customHeight="1" x14ac:dyDescent="0.2">
      <c r="A17" s="331" t="s">
        <v>80</v>
      </c>
      <c r="B17" s="169">
        <v>-0.53</v>
      </c>
      <c r="C17" s="185">
        <f>$B$17*'Ulazni parametri projekta'!C13</f>
        <v>0</v>
      </c>
      <c r="D17" s="185">
        <f>$B$17*'Ulazni parametri projekta'!D13</f>
        <v>0</v>
      </c>
      <c r="E17" s="185">
        <f>$B$17*'Ulazni parametri projekta'!E15</f>
        <v>0</v>
      </c>
      <c r="F17" s="185">
        <f>$B$17*'Ulazni parametri projekta'!F15</f>
        <v>0</v>
      </c>
      <c r="G17" s="185">
        <f>$B$17*'Ulazni parametri projekta'!G15</f>
        <v>0</v>
      </c>
      <c r="H17" s="185">
        <f>$B$17*'Ulazni parametri projekta'!H15</f>
        <v>0</v>
      </c>
      <c r="I17" s="185">
        <f>$B$17*'Ulazni parametri projekta'!I15</f>
        <v>0</v>
      </c>
      <c r="J17" s="185">
        <f>$B$17*'Ulazni parametri projekta'!J15</f>
        <v>0</v>
      </c>
      <c r="K17" s="185">
        <f>$B$17*'Ulazni parametri projekta'!K15</f>
        <v>0</v>
      </c>
      <c r="L17" s="185">
        <f>$B$17*'Ulazni parametri projekta'!L15</f>
        <v>0</v>
      </c>
      <c r="M17" s="185">
        <f>$B$17*'Ulazni parametri projekta'!M15</f>
        <v>0</v>
      </c>
      <c r="N17" s="185">
        <f>$B$17*'Ulazni parametri projekta'!N15</f>
        <v>0</v>
      </c>
      <c r="O17" s="185">
        <f>$B$17*'Ulazni parametri projekta'!O15</f>
        <v>0</v>
      </c>
      <c r="P17" s="185">
        <f>$B$17*'Ulazni parametri projekta'!P15</f>
        <v>0</v>
      </c>
      <c r="Q17" s="185">
        <f>$B$17*'Ulazni parametri projekta'!Q15</f>
        <v>0</v>
      </c>
      <c r="R17" s="185">
        <f>$B$17*'Ulazni parametri projekta'!R15</f>
        <v>0</v>
      </c>
      <c r="S17" s="185">
        <f>$B$17*'Ulazni parametri projekta'!S15</f>
        <v>0</v>
      </c>
      <c r="T17" s="185">
        <f>$B$17*'Ulazni parametri projekta'!T15</f>
        <v>0</v>
      </c>
      <c r="U17" s="185">
        <f>$B$17*'Ulazni parametri projekta'!U15</f>
        <v>0</v>
      </c>
      <c r="V17" s="185">
        <f>$B$17*'Ulazni parametri projekta'!V15</f>
        <v>0</v>
      </c>
      <c r="AI17" s="172"/>
      <c r="AJ17" s="172"/>
      <c r="AK17" s="172"/>
      <c r="AL17" s="172"/>
      <c r="AM17" s="172"/>
      <c r="AN17" s="172"/>
      <c r="AO17" s="172"/>
      <c r="AP17" s="172"/>
      <c r="AQ17" s="172"/>
      <c r="AR17" s="172"/>
      <c r="AS17" s="172"/>
      <c r="AT17" s="172"/>
    </row>
    <row r="18" spans="1:46" s="171" customFormat="1" ht="13.15" customHeight="1" x14ac:dyDescent="0.2">
      <c r="A18" s="331" t="s">
        <v>81</v>
      </c>
      <c r="B18" s="169">
        <v>-0.28699999999999998</v>
      </c>
      <c r="C18" s="185">
        <f>$B$18*'Ulazni parametri projekta'!C16</f>
        <v>0</v>
      </c>
      <c r="D18" s="185">
        <f>$B$18*'Ulazni parametri projekta'!D16</f>
        <v>0</v>
      </c>
      <c r="E18" s="185">
        <f>$B$18*'Ulazni parametri projekta'!E16</f>
        <v>0</v>
      </c>
      <c r="F18" s="185">
        <f>$B$18*'Ulazni parametri projekta'!F16</f>
        <v>0</v>
      </c>
      <c r="G18" s="185">
        <f>$B$18*'Ulazni parametri projekta'!G16</f>
        <v>0</v>
      </c>
      <c r="H18" s="185">
        <f>$B$18*'Ulazni parametri projekta'!H16</f>
        <v>0</v>
      </c>
      <c r="I18" s="185">
        <f>$B$18*'Ulazni parametri projekta'!I16</f>
        <v>0</v>
      </c>
      <c r="J18" s="185">
        <f>$B$18*'Ulazni parametri projekta'!J16</f>
        <v>0</v>
      </c>
      <c r="K18" s="185">
        <f>$B$18*'Ulazni parametri projekta'!K16</f>
        <v>0</v>
      </c>
      <c r="L18" s="185">
        <f>$B$18*'Ulazni parametri projekta'!L16</f>
        <v>0</v>
      </c>
      <c r="M18" s="185">
        <f>$B$18*'Ulazni parametri projekta'!M16</f>
        <v>0</v>
      </c>
      <c r="N18" s="185">
        <f>$B$18*'Ulazni parametri projekta'!N16</f>
        <v>0</v>
      </c>
      <c r="O18" s="185">
        <f>$B$18*'Ulazni parametri projekta'!O16</f>
        <v>0</v>
      </c>
      <c r="P18" s="185">
        <f>$B$18*'Ulazni parametri projekta'!P16</f>
        <v>0</v>
      </c>
      <c r="Q18" s="185">
        <f>$B$18*'Ulazni parametri projekta'!Q16</f>
        <v>0</v>
      </c>
      <c r="R18" s="185">
        <f>$B$18*'Ulazni parametri projekta'!R16</f>
        <v>0</v>
      </c>
      <c r="S18" s="185">
        <f>$B$18*'Ulazni parametri projekta'!S16</f>
        <v>0</v>
      </c>
      <c r="T18" s="185">
        <f>$B$18*'Ulazni parametri projekta'!T16</f>
        <v>0</v>
      </c>
      <c r="U18" s="185">
        <f>$B$18*'Ulazni parametri projekta'!U16</f>
        <v>0</v>
      </c>
      <c r="V18" s="185">
        <f>$B$18*'Ulazni parametri projekta'!V16</f>
        <v>0</v>
      </c>
      <c r="AI18" s="172"/>
      <c r="AJ18" s="172"/>
      <c r="AK18" s="172"/>
      <c r="AL18" s="172"/>
      <c r="AM18" s="172"/>
      <c r="AN18" s="172"/>
      <c r="AO18" s="172"/>
      <c r="AP18" s="172"/>
      <c r="AQ18" s="172"/>
      <c r="AR18" s="172"/>
      <c r="AS18" s="172"/>
      <c r="AT18" s="172"/>
    </row>
    <row r="19" spans="1:46" s="171" customFormat="1" ht="13.15" customHeight="1" x14ac:dyDescent="0.2">
      <c r="A19" s="331" t="s">
        <v>96</v>
      </c>
      <c r="B19" s="169">
        <v>-1.0369999999999999</v>
      </c>
      <c r="C19" s="185">
        <f>('Ulazni parametri projekta'!C18-'Operativni P&amp;T'!B16)*'Ekonomska  analiza'!$B$19</f>
        <v>0</v>
      </c>
      <c r="D19" s="185">
        <f>('Ulazni parametri projekta'!D18-'Operativni P&amp;T'!D16)*'Ekonomska  analiza'!$B$19</f>
        <v>0</v>
      </c>
      <c r="E19" s="185">
        <f>$B$19*'Ulazni parametri projekta'!E17</f>
        <v>0</v>
      </c>
      <c r="F19" s="185">
        <f>$B$19*'Ulazni parametri projekta'!F17</f>
        <v>0</v>
      </c>
      <c r="G19" s="185">
        <f>$B$19*'Ulazni parametri projekta'!G17</f>
        <v>0</v>
      </c>
      <c r="H19" s="185">
        <f>$B$19*'Ulazni parametri projekta'!H17</f>
        <v>0</v>
      </c>
      <c r="I19" s="185">
        <f>$B$19*'Ulazni parametri projekta'!I17</f>
        <v>0</v>
      </c>
      <c r="J19" s="185">
        <f>$B$19*'Ulazni parametri projekta'!J17</f>
        <v>0</v>
      </c>
      <c r="K19" s="185">
        <f>$B$19*'Ulazni parametri projekta'!K17</f>
        <v>0</v>
      </c>
      <c r="L19" s="185">
        <f>$B$19*'Ulazni parametri projekta'!L17</f>
        <v>0</v>
      </c>
      <c r="M19" s="185">
        <f>$B$19*'Ulazni parametri projekta'!M17</f>
        <v>0</v>
      </c>
      <c r="N19" s="185">
        <f>$B$19*'Ulazni parametri projekta'!N17</f>
        <v>0</v>
      </c>
      <c r="O19" s="185">
        <f>$B$19*'Ulazni parametri projekta'!O17</f>
        <v>0</v>
      </c>
      <c r="P19" s="185">
        <f>$B$19*'Ulazni parametri projekta'!P17</f>
        <v>0</v>
      </c>
      <c r="Q19" s="185">
        <f>$B$19*'Ulazni parametri projekta'!Q17</f>
        <v>0</v>
      </c>
      <c r="R19" s="185">
        <f>$B$19*'Ulazni parametri projekta'!R17</f>
        <v>0</v>
      </c>
      <c r="S19" s="185">
        <f>$B$19*'Ulazni parametri projekta'!S17</f>
        <v>0</v>
      </c>
      <c r="T19" s="185">
        <f>$B$19*'Ulazni parametri projekta'!T17</f>
        <v>0</v>
      </c>
      <c r="U19" s="185">
        <f>$B$19*'Ulazni parametri projekta'!U17</f>
        <v>0</v>
      </c>
      <c r="V19" s="185">
        <f>$B$19*'Ulazni parametri projekta'!V17</f>
        <v>0</v>
      </c>
      <c r="AI19" s="172"/>
      <c r="AJ19" s="172"/>
      <c r="AK19" s="172"/>
      <c r="AL19" s="172"/>
      <c r="AM19" s="172"/>
      <c r="AN19" s="172"/>
      <c r="AO19" s="172"/>
      <c r="AP19" s="172"/>
      <c r="AQ19" s="172"/>
      <c r="AR19" s="172"/>
      <c r="AS19" s="172"/>
      <c r="AT19" s="172"/>
    </row>
    <row r="20" spans="1:46" s="171" customFormat="1" ht="28.9" customHeight="1" x14ac:dyDescent="0.2">
      <c r="A20" s="332"/>
      <c r="C20" s="173"/>
      <c r="D20" s="173"/>
      <c r="E20" s="173"/>
      <c r="F20" s="173"/>
      <c r="G20" s="173"/>
      <c r="H20" s="173"/>
      <c r="I20" s="173"/>
      <c r="J20" s="173"/>
      <c r="K20" s="173"/>
      <c r="L20" s="173"/>
      <c r="M20" s="173"/>
      <c r="N20" s="173"/>
      <c r="O20" s="173"/>
      <c r="P20" s="173"/>
      <c r="Q20" s="173"/>
      <c r="R20" s="173"/>
      <c r="S20" s="173"/>
      <c r="T20" s="173"/>
      <c r="U20" s="173"/>
      <c r="AI20" s="172"/>
      <c r="AJ20" s="172"/>
      <c r="AK20" s="172"/>
      <c r="AL20" s="172"/>
      <c r="AM20" s="172"/>
      <c r="AN20" s="172"/>
      <c r="AO20" s="172"/>
      <c r="AP20" s="172"/>
      <c r="AQ20" s="172"/>
      <c r="AR20" s="172"/>
      <c r="AS20" s="172"/>
      <c r="AT20" s="172"/>
    </row>
    <row r="21" spans="1:46" s="176" customFormat="1" ht="31.9" customHeight="1" x14ac:dyDescent="0.15">
      <c r="A21" s="333" t="s">
        <v>248</v>
      </c>
      <c r="B21" s="174" t="s">
        <v>0</v>
      </c>
      <c r="C21" s="34">
        <v>1</v>
      </c>
      <c r="D21" s="34">
        <v>2</v>
      </c>
      <c r="E21" s="34">
        <v>3</v>
      </c>
      <c r="F21" s="34">
        <v>4</v>
      </c>
      <c r="G21" s="34">
        <v>5</v>
      </c>
      <c r="H21" s="34">
        <v>6</v>
      </c>
      <c r="I21" s="34">
        <v>7</v>
      </c>
      <c r="J21" s="34">
        <v>8</v>
      </c>
      <c r="K21" s="34">
        <v>9</v>
      </c>
      <c r="L21" s="34">
        <v>10</v>
      </c>
      <c r="M21" s="34">
        <v>11</v>
      </c>
      <c r="N21" s="34">
        <v>12</v>
      </c>
      <c r="O21" s="34">
        <v>13</v>
      </c>
      <c r="P21" s="34">
        <v>14</v>
      </c>
      <c r="Q21" s="34">
        <v>15</v>
      </c>
      <c r="R21" s="34">
        <v>16</v>
      </c>
      <c r="S21" s="34">
        <v>17</v>
      </c>
      <c r="T21" s="34">
        <v>18</v>
      </c>
      <c r="U21" s="34">
        <v>19</v>
      </c>
      <c r="V21" s="34">
        <v>20</v>
      </c>
      <c r="W21" s="171"/>
      <c r="X21" s="171"/>
      <c r="Y21" s="171"/>
      <c r="Z21" s="171"/>
      <c r="AA21" s="171"/>
      <c r="AB21" s="171"/>
      <c r="AC21" s="171"/>
      <c r="AD21" s="171"/>
      <c r="AE21" s="171"/>
      <c r="AF21" s="171"/>
      <c r="AG21" s="171"/>
      <c r="AH21" s="171"/>
      <c r="AI21" s="175"/>
      <c r="AJ21" s="175"/>
      <c r="AK21" s="175"/>
      <c r="AL21" s="175"/>
      <c r="AM21" s="175"/>
      <c r="AN21" s="175"/>
      <c r="AO21" s="175"/>
      <c r="AP21" s="175"/>
      <c r="AQ21" s="175"/>
      <c r="AR21" s="175"/>
      <c r="AS21" s="175"/>
      <c r="AT21" s="175"/>
    </row>
    <row r="22" spans="1:46" s="171" customFormat="1" ht="12" customHeight="1" x14ac:dyDescent="0.15">
      <c r="A22" s="334" t="s">
        <v>231</v>
      </c>
      <c r="B22" s="177"/>
      <c r="C22" s="26">
        <f>C9*'Ulazni parametri projekta'!C18</f>
        <v>0</v>
      </c>
      <c r="D22" s="26">
        <f>D9*'Ulazni parametri projekta'!D18</f>
        <v>0</v>
      </c>
      <c r="E22" s="26">
        <f>E9*'Ulazni parametri projekta'!E18</f>
        <v>0</v>
      </c>
      <c r="F22" s="26">
        <f>F9*'Ulazni parametri projekta'!F18</f>
        <v>0</v>
      </c>
      <c r="G22" s="26">
        <f>G9*'Ulazni parametri projekta'!G18</f>
        <v>0</v>
      </c>
      <c r="H22" s="26">
        <f>H9*'Ulazni parametri projekta'!H18</f>
        <v>0</v>
      </c>
      <c r="I22" s="26">
        <f>I9*'Ulazni parametri projekta'!I18</f>
        <v>0</v>
      </c>
      <c r="J22" s="26">
        <f>J9*'Ulazni parametri projekta'!J18</f>
        <v>0</v>
      </c>
      <c r="K22" s="26">
        <f>K9*'Ulazni parametri projekta'!J18</f>
        <v>0</v>
      </c>
      <c r="L22" s="26">
        <f>L9*'Ulazni parametri projekta'!K18</f>
        <v>0</v>
      </c>
      <c r="M22" s="26">
        <f>M9*'Ulazni parametri projekta'!L18</f>
        <v>0</v>
      </c>
      <c r="N22" s="26">
        <f>N9*'Ulazni parametri projekta'!M18</f>
        <v>0</v>
      </c>
      <c r="O22" s="26">
        <f>O9*'Ulazni parametri projekta'!N18</f>
        <v>0</v>
      </c>
      <c r="P22" s="26">
        <f>P9*'Ulazni parametri projekta'!O18</f>
        <v>0</v>
      </c>
      <c r="Q22" s="26">
        <f>Q9*'Ulazni parametri projekta'!P18</f>
        <v>0</v>
      </c>
      <c r="R22" s="26">
        <f>R9*'Ulazni parametri projekta'!Q18</f>
        <v>0</v>
      </c>
      <c r="S22" s="26">
        <f>S9*'Ulazni parametri projekta'!R18</f>
        <v>0</v>
      </c>
      <c r="T22" s="26">
        <f>T9*'Ulazni parametri projekta'!S18</f>
        <v>0</v>
      </c>
      <c r="U22" s="26">
        <f>U9*'Ulazni parametri projekta'!T18</f>
        <v>0</v>
      </c>
      <c r="V22" s="26">
        <f>V9*'Ulazni parametri projekta'!U18</f>
        <v>0</v>
      </c>
      <c r="AI22" s="172"/>
      <c r="AJ22" s="172"/>
      <c r="AK22" s="172"/>
      <c r="AL22" s="172"/>
      <c r="AM22" s="172"/>
      <c r="AN22" s="172"/>
      <c r="AO22" s="172"/>
      <c r="AP22" s="172"/>
      <c r="AQ22" s="172"/>
      <c r="AR22" s="172"/>
      <c r="AS22" s="172"/>
      <c r="AT22" s="172"/>
    </row>
    <row r="23" spans="1:46" s="171" customFormat="1" ht="12" customHeight="1" x14ac:dyDescent="0.15">
      <c r="A23" s="335" t="s">
        <v>125</v>
      </c>
      <c r="B23" s="177"/>
      <c r="C23" s="26">
        <f>C12*'Operativni P&amp;T'!B16</f>
        <v>0</v>
      </c>
      <c r="D23" s="26">
        <f>D12*'Operativni P&amp;T'!D16</f>
        <v>0</v>
      </c>
      <c r="E23" s="26">
        <f>E12*'Operativni P&amp;T'!F16</f>
        <v>0</v>
      </c>
      <c r="F23" s="26">
        <f>(F15+F16+F17+F18+F19)*F12*-1</f>
        <v>0</v>
      </c>
      <c r="G23" s="26">
        <f>(G15+G16+G17+G18+G19)*G12*-1</f>
        <v>0</v>
      </c>
      <c r="H23" s="26">
        <f t="shared" ref="H23:U23" si="3">(H15+H16+H17+H18+H19)*H12*-1</f>
        <v>0</v>
      </c>
      <c r="I23" s="26">
        <f t="shared" si="3"/>
        <v>0</v>
      </c>
      <c r="J23" s="26">
        <f t="shared" si="3"/>
        <v>0</v>
      </c>
      <c r="K23" s="26">
        <f t="shared" si="3"/>
        <v>0</v>
      </c>
      <c r="L23" s="26">
        <f t="shared" si="3"/>
        <v>0</v>
      </c>
      <c r="M23" s="26">
        <f t="shared" si="3"/>
        <v>0</v>
      </c>
      <c r="N23" s="26">
        <f t="shared" si="3"/>
        <v>0</v>
      </c>
      <c r="O23" s="26">
        <f t="shared" si="3"/>
        <v>0</v>
      </c>
      <c r="P23" s="26">
        <f t="shared" si="3"/>
        <v>0</v>
      </c>
      <c r="Q23" s="26">
        <f t="shared" si="3"/>
        <v>0</v>
      </c>
      <c r="R23" s="26">
        <f t="shared" si="3"/>
        <v>0</v>
      </c>
      <c r="S23" s="26">
        <f t="shared" si="3"/>
        <v>0</v>
      </c>
      <c r="T23" s="26">
        <f t="shared" si="3"/>
        <v>0</v>
      </c>
      <c r="U23" s="26">
        <f t="shared" si="3"/>
        <v>0</v>
      </c>
      <c r="V23" s="26">
        <f t="shared" ref="V23" si="4">(V15+V16+V17+V18+V19)*V12*-1</f>
        <v>0</v>
      </c>
      <c r="AI23" s="172"/>
      <c r="AJ23" s="172"/>
      <c r="AK23" s="172"/>
      <c r="AL23" s="172"/>
      <c r="AM23" s="172"/>
      <c r="AN23" s="172"/>
      <c r="AO23" s="172"/>
      <c r="AP23" s="172"/>
      <c r="AQ23" s="172"/>
      <c r="AR23" s="172"/>
      <c r="AS23" s="172"/>
      <c r="AT23" s="172"/>
    </row>
    <row r="24" spans="1:46" s="171" customFormat="1" ht="14.25" customHeight="1" x14ac:dyDescent="0.15">
      <c r="A24" s="334" t="s">
        <v>137</v>
      </c>
      <c r="B24" s="177"/>
      <c r="C24" s="56"/>
      <c r="D24" s="56"/>
      <c r="E24" s="56"/>
      <c r="F24" s="56"/>
      <c r="G24" s="56"/>
      <c r="H24" s="56"/>
      <c r="I24" s="56"/>
      <c r="J24" s="56"/>
      <c r="K24" s="56"/>
      <c r="L24" s="56"/>
      <c r="M24" s="56"/>
      <c r="N24" s="56"/>
      <c r="O24" s="56"/>
      <c r="P24" s="56"/>
      <c r="Q24" s="56"/>
      <c r="R24" s="56"/>
      <c r="S24" s="56"/>
      <c r="T24" s="56"/>
      <c r="U24" s="56"/>
      <c r="V24" s="56"/>
      <c r="AI24" s="172"/>
      <c r="AJ24" s="172"/>
      <c r="AK24" s="172"/>
      <c r="AL24" s="172"/>
      <c r="AM24" s="172"/>
      <c r="AN24" s="172"/>
      <c r="AO24" s="172"/>
      <c r="AP24" s="172"/>
      <c r="AQ24" s="172"/>
      <c r="AR24" s="172"/>
      <c r="AS24" s="172"/>
      <c r="AT24" s="172"/>
    </row>
    <row r="25" spans="1:46" s="179" customFormat="1" ht="24" customHeight="1" x14ac:dyDescent="0.15">
      <c r="A25" s="336" t="s">
        <v>274</v>
      </c>
      <c r="B25" s="178"/>
      <c r="C25" s="42">
        <f>SUM(C22:C24)</f>
        <v>0</v>
      </c>
      <c r="D25" s="42">
        <f t="shared" ref="D25:U25" si="5">SUM(D22:D24)</f>
        <v>0</v>
      </c>
      <c r="E25" s="42">
        <f t="shared" si="5"/>
        <v>0</v>
      </c>
      <c r="F25" s="42">
        <f t="shared" si="5"/>
        <v>0</v>
      </c>
      <c r="G25" s="42">
        <f t="shared" si="5"/>
        <v>0</v>
      </c>
      <c r="H25" s="42">
        <f t="shared" si="5"/>
        <v>0</v>
      </c>
      <c r="I25" s="42">
        <f t="shared" si="5"/>
        <v>0</v>
      </c>
      <c r="J25" s="42">
        <f t="shared" si="5"/>
        <v>0</v>
      </c>
      <c r="K25" s="42">
        <f t="shared" si="5"/>
        <v>0</v>
      </c>
      <c r="L25" s="42">
        <f t="shared" si="5"/>
        <v>0</v>
      </c>
      <c r="M25" s="42">
        <f t="shared" si="5"/>
        <v>0</v>
      </c>
      <c r="N25" s="42">
        <f t="shared" si="5"/>
        <v>0</v>
      </c>
      <c r="O25" s="42">
        <f t="shared" si="5"/>
        <v>0</v>
      </c>
      <c r="P25" s="42">
        <f t="shared" si="5"/>
        <v>0</v>
      </c>
      <c r="Q25" s="42">
        <f t="shared" si="5"/>
        <v>0</v>
      </c>
      <c r="R25" s="42">
        <f t="shared" si="5"/>
        <v>0</v>
      </c>
      <c r="S25" s="42">
        <f t="shared" si="5"/>
        <v>0</v>
      </c>
      <c r="T25" s="42">
        <f t="shared" si="5"/>
        <v>0</v>
      </c>
      <c r="U25" s="42">
        <f t="shared" si="5"/>
        <v>0</v>
      </c>
      <c r="V25" s="42">
        <f t="shared" ref="V25" si="6">SUM(V22:V24)</f>
        <v>0</v>
      </c>
      <c r="W25" s="171"/>
      <c r="X25" s="171"/>
      <c r="Y25" s="171"/>
      <c r="Z25" s="171"/>
      <c r="AA25" s="171"/>
      <c r="AB25" s="171"/>
      <c r="AC25" s="171"/>
      <c r="AD25" s="171"/>
      <c r="AE25" s="171"/>
      <c r="AF25" s="171"/>
      <c r="AG25" s="171"/>
      <c r="AH25" s="171"/>
      <c r="AI25" s="65"/>
      <c r="AJ25" s="65"/>
      <c r="AK25" s="65"/>
      <c r="AL25" s="65"/>
      <c r="AM25" s="65"/>
      <c r="AN25" s="65"/>
      <c r="AO25" s="65"/>
      <c r="AP25" s="65"/>
      <c r="AQ25" s="65"/>
      <c r="AR25" s="65"/>
      <c r="AS25" s="172"/>
      <c r="AT25" s="172"/>
    </row>
    <row r="26" spans="1:46" s="172" customFormat="1" ht="17.45" customHeight="1" x14ac:dyDescent="0.15">
      <c r="A26" s="337" t="s">
        <v>16</v>
      </c>
      <c r="B26" s="177">
        <v>1</v>
      </c>
      <c r="C26" s="54">
        <f>'Operativni P&amp;T'!B27*$B$26</f>
        <v>0</v>
      </c>
      <c r="D26" s="54">
        <f>'Operativni P&amp;T'!C27*$B$26</f>
        <v>0</v>
      </c>
      <c r="E26" s="54">
        <f>'Operativni P&amp;T'!D27*$B$26</f>
        <v>0</v>
      </c>
      <c r="F26" s="54">
        <f>'Operativni P&amp;T'!E27*$B$26</f>
        <v>0</v>
      </c>
      <c r="G26" s="54">
        <f>'Operativni P&amp;T'!F27*$B$26</f>
        <v>0</v>
      </c>
      <c r="H26" s="54">
        <f>'Operativni P&amp;T'!G27*$B$26</f>
        <v>0</v>
      </c>
      <c r="I26" s="54">
        <f>'Operativni P&amp;T'!H27*$B$26</f>
        <v>0</v>
      </c>
      <c r="J26" s="54">
        <f>'Operativni P&amp;T'!I27*$B$26</f>
        <v>0</v>
      </c>
      <c r="K26" s="54">
        <f>'Operativni P&amp;T'!J27*$B$26</f>
        <v>0</v>
      </c>
      <c r="L26" s="54">
        <f>'Operativni P&amp;T'!K27*$B$26</f>
        <v>0</v>
      </c>
      <c r="M26" s="54">
        <f>'Operativni P&amp;T'!L27*$B$26</f>
        <v>0</v>
      </c>
      <c r="N26" s="54">
        <f>'Operativni P&amp;T'!M27*$B$26</f>
        <v>0</v>
      </c>
      <c r="O26" s="54">
        <f>'Operativni P&amp;T'!N27*$B$26</f>
        <v>0</v>
      </c>
      <c r="P26" s="54">
        <f>'Operativni P&amp;T'!O27*$B$26</f>
        <v>0</v>
      </c>
      <c r="Q26" s="54">
        <f>'Operativni P&amp;T'!P27*$B$26</f>
        <v>0</v>
      </c>
      <c r="R26" s="54">
        <f>'Operativni P&amp;T'!Q27*$B$26</f>
        <v>0</v>
      </c>
      <c r="S26" s="54">
        <f>'Operativni P&amp;T'!R27*$B$26</f>
        <v>0</v>
      </c>
      <c r="T26" s="54">
        <f>'Operativni P&amp;T'!S27*$B$26</f>
        <v>0</v>
      </c>
      <c r="U26" s="54">
        <f>'Operativni P&amp;T'!T27*$B$26</f>
        <v>0</v>
      </c>
      <c r="V26" s="54">
        <f>'Operativni P&amp;T'!U27*$B$26</f>
        <v>0</v>
      </c>
    </row>
    <row r="27" spans="1:46" s="172" customFormat="1" ht="17.45" customHeight="1" x14ac:dyDescent="0.15">
      <c r="A27" s="338" t="s">
        <v>17</v>
      </c>
      <c r="B27" s="177">
        <v>1</v>
      </c>
      <c r="C27" s="56"/>
      <c r="D27" s="56"/>
      <c r="E27" s="56"/>
      <c r="F27" s="56"/>
      <c r="G27" s="56"/>
      <c r="H27" s="56"/>
      <c r="I27" s="56"/>
      <c r="J27" s="56"/>
      <c r="K27" s="56"/>
      <c r="L27" s="56"/>
      <c r="M27" s="56"/>
      <c r="N27" s="56"/>
      <c r="O27" s="56"/>
      <c r="P27" s="56"/>
      <c r="Q27" s="56"/>
      <c r="R27" s="56"/>
      <c r="S27" s="56"/>
      <c r="T27" s="56"/>
      <c r="U27" s="56"/>
      <c r="V27" s="56"/>
    </row>
    <row r="28" spans="1:46" s="172" customFormat="1" ht="17.45" customHeight="1" x14ac:dyDescent="0.15">
      <c r="A28" s="337" t="str">
        <f>'Operativni P&amp;T'!A28</f>
        <v xml:space="preserve">Gorivo </v>
      </c>
      <c r="B28" s="177">
        <v>1</v>
      </c>
      <c r="C28" s="44">
        <f>'Operativni P&amp;T'!B28*'Ekonomska  analiza'!$B$28</f>
        <v>0</v>
      </c>
      <c r="D28" s="44">
        <f>'Operativni P&amp;T'!C28*'Ekonomska  analiza'!$B$28</f>
        <v>0</v>
      </c>
      <c r="E28" s="44">
        <f>'Operativni P&amp;T'!D28*'Ekonomska  analiza'!$B$28</f>
        <v>0</v>
      </c>
      <c r="F28" s="44">
        <f>'Operativni P&amp;T'!E28*'Ekonomska  analiza'!$B$28</f>
        <v>0</v>
      </c>
      <c r="G28" s="44">
        <f>'Operativni P&amp;T'!F28*'Ekonomska  analiza'!$B$28</f>
        <v>0</v>
      </c>
      <c r="H28" s="44">
        <f>'Operativni P&amp;T'!G28*'Ekonomska  analiza'!$B$28</f>
        <v>0</v>
      </c>
      <c r="I28" s="44">
        <f>'Operativni P&amp;T'!H28*'Ekonomska  analiza'!$B$28</f>
        <v>0</v>
      </c>
      <c r="J28" s="44">
        <f>'Operativni P&amp;T'!I28*'Ekonomska  analiza'!$B$28</f>
        <v>0</v>
      </c>
      <c r="K28" s="44">
        <f>'Operativni P&amp;T'!J28*'Ekonomska  analiza'!$B$28</f>
        <v>0</v>
      </c>
      <c r="L28" s="44">
        <f>'Operativni P&amp;T'!K28*'Ekonomska  analiza'!$B$28</f>
        <v>0</v>
      </c>
      <c r="M28" s="44">
        <f>'Operativni P&amp;T'!L28*'Ekonomska  analiza'!$B$28</f>
        <v>0</v>
      </c>
      <c r="N28" s="44">
        <f>'Operativni P&amp;T'!M28*'Ekonomska  analiza'!$B$28</f>
        <v>0</v>
      </c>
      <c r="O28" s="44">
        <f>'Operativni P&amp;T'!N28*'Ekonomska  analiza'!$B$28</f>
        <v>0</v>
      </c>
      <c r="P28" s="44">
        <f>'Operativni P&amp;T'!O28*'Ekonomska  analiza'!$B$28</f>
        <v>0</v>
      </c>
      <c r="Q28" s="44">
        <f>'Operativni P&amp;T'!P28*'Ekonomska  analiza'!$B$28</f>
        <v>0</v>
      </c>
      <c r="R28" s="44">
        <f>'Operativni P&amp;T'!Q28*'Ekonomska  analiza'!$B$28</f>
        <v>0</v>
      </c>
      <c r="S28" s="44">
        <f>'Operativni P&amp;T'!R28*'Ekonomska  analiza'!$B$28</f>
        <v>0</v>
      </c>
      <c r="T28" s="44">
        <f>'Operativni P&amp;T'!S28*'Ekonomska  analiza'!$B$28</f>
        <v>0</v>
      </c>
      <c r="U28" s="44">
        <f>'Operativni P&amp;T'!T28*'Ekonomska  analiza'!$B$28</f>
        <v>0</v>
      </c>
      <c r="V28" s="44">
        <f>'Operativni P&amp;T'!U28*'Ekonomska  analiza'!$B$28</f>
        <v>0</v>
      </c>
    </row>
    <row r="29" spans="1:46" s="172" customFormat="1" ht="17.45" customHeight="1" x14ac:dyDescent="0.15">
      <c r="A29" s="339" t="s">
        <v>18</v>
      </c>
      <c r="B29" s="177">
        <v>1</v>
      </c>
      <c r="C29" s="44">
        <f>'Operativni P&amp;T'!B31*'Ekonomska  analiza'!$B$29</f>
        <v>0</v>
      </c>
      <c r="D29" s="44">
        <f>'Operativni P&amp;T'!C31*'Ekonomska  analiza'!$B$29</f>
        <v>0</v>
      </c>
      <c r="E29" s="44">
        <f>'Operativni P&amp;T'!D31*'Ekonomska  analiza'!$B$29</f>
        <v>0</v>
      </c>
      <c r="F29" s="44">
        <f>'Operativni P&amp;T'!E31*'Ekonomska  analiza'!$B$29</f>
        <v>0</v>
      </c>
      <c r="G29" s="44">
        <f>'Operativni P&amp;T'!F31*'Ekonomska  analiza'!$B$29</f>
        <v>0</v>
      </c>
      <c r="H29" s="44">
        <f>'Operativni P&amp;T'!G31*'Ekonomska  analiza'!$B$29</f>
        <v>0</v>
      </c>
      <c r="I29" s="44">
        <f>'Operativni P&amp;T'!H31*'Ekonomska  analiza'!$B$29</f>
        <v>0</v>
      </c>
      <c r="J29" s="44">
        <f>'Operativni P&amp;T'!I31*'Ekonomska  analiza'!$B$29</f>
        <v>0</v>
      </c>
      <c r="K29" s="44">
        <f>'Operativni P&amp;T'!J31*'Ekonomska  analiza'!$B$29</f>
        <v>0</v>
      </c>
      <c r="L29" s="44">
        <f>'Operativni P&amp;T'!K31*'Ekonomska  analiza'!$B$29</f>
        <v>0</v>
      </c>
      <c r="M29" s="44">
        <f>'Operativni P&amp;T'!L31*'Ekonomska  analiza'!$B$29</f>
        <v>0</v>
      </c>
      <c r="N29" s="44">
        <f>'Operativni P&amp;T'!M31*'Ekonomska  analiza'!$B$29</f>
        <v>0</v>
      </c>
      <c r="O29" s="44">
        <f>'Operativni P&amp;T'!N31*'Ekonomska  analiza'!$B$29</f>
        <v>0</v>
      </c>
      <c r="P29" s="44">
        <f>'Operativni P&amp;T'!O31*'Ekonomska  analiza'!$B$29</f>
        <v>0</v>
      </c>
      <c r="Q29" s="44">
        <f>'Operativni P&amp;T'!P31*'Ekonomska  analiza'!$B$29</f>
        <v>0</v>
      </c>
      <c r="R29" s="44">
        <f>'Operativni P&amp;T'!Q31*'Ekonomska  analiza'!$B$29</f>
        <v>0</v>
      </c>
      <c r="S29" s="44">
        <f>'Operativni P&amp;T'!R31*'Ekonomska  analiza'!$B$29</f>
        <v>0</v>
      </c>
      <c r="T29" s="44">
        <f>'Operativni P&amp;T'!S31*'Ekonomska  analiza'!$B$29</f>
        <v>0</v>
      </c>
      <c r="U29" s="44">
        <f>'Operativni P&amp;T'!T31*'Ekonomska  analiza'!$B$29</f>
        <v>0</v>
      </c>
      <c r="V29" s="44">
        <f>'Operativni P&amp;T'!U31*'Ekonomska  analiza'!$B$29</f>
        <v>0</v>
      </c>
    </row>
    <row r="30" spans="1:46" s="172" customFormat="1" ht="17.45" customHeight="1" x14ac:dyDescent="0.15">
      <c r="A30" s="339" t="s">
        <v>68</v>
      </c>
      <c r="B30" s="177">
        <v>1</v>
      </c>
      <c r="C30" s="44">
        <f>$B30*'Operativni P&amp;T'!B29</f>
        <v>0</v>
      </c>
      <c r="D30" s="44">
        <f>$B30*'Operativni P&amp;T'!C29</f>
        <v>0</v>
      </c>
      <c r="E30" s="44">
        <f>$B30*'Operativni P&amp;T'!D29</f>
        <v>0</v>
      </c>
      <c r="F30" s="44">
        <f>$B30*'Operativni P&amp;T'!E29</f>
        <v>0</v>
      </c>
      <c r="G30" s="44">
        <f>$B30*'Operativni P&amp;T'!F29</f>
        <v>0</v>
      </c>
      <c r="H30" s="44">
        <f>$B30*'Operativni P&amp;T'!G29</f>
        <v>0</v>
      </c>
      <c r="I30" s="44">
        <f>$B30*'Operativni P&amp;T'!H29</f>
        <v>0</v>
      </c>
      <c r="J30" s="44">
        <f>$B30*'Operativni P&amp;T'!I29</f>
        <v>0</v>
      </c>
      <c r="K30" s="44">
        <f>$B30*'Operativni P&amp;T'!J29</f>
        <v>0</v>
      </c>
      <c r="L30" s="44">
        <f>$B30*'Operativni P&amp;T'!K29</f>
        <v>0</v>
      </c>
      <c r="M30" s="44">
        <f>$B30*'Operativni P&amp;T'!L29</f>
        <v>0</v>
      </c>
      <c r="N30" s="44">
        <f>$B30*'Operativni P&amp;T'!M29</f>
        <v>0</v>
      </c>
      <c r="O30" s="44">
        <f>$B30*'Operativni P&amp;T'!N29</f>
        <v>0</v>
      </c>
      <c r="P30" s="44">
        <f>$B30*'Operativni P&amp;T'!O29</f>
        <v>0</v>
      </c>
      <c r="Q30" s="44">
        <f>$B30*'Operativni P&amp;T'!P29</f>
        <v>0</v>
      </c>
      <c r="R30" s="44">
        <f>$B30*'Operativni P&amp;T'!Q29</f>
        <v>0</v>
      </c>
      <c r="S30" s="44">
        <f>$B30*'Operativni P&amp;T'!R29</f>
        <v>0</v>
      </c>
      <c r="T30" s="44">
        <f>$B30*'Operativni P&amp;T'!S29</f>
        <v>0</v>
      </c>
      <c r="U30" s="44">
        <f>$B30*'Operativni P&amp;T'!T29</f>
        <v>0</v>
      </c>
      <c r="V30" s="44">
        <f>$B30*'Operativni P&amp;T'!U29</f>
        <v>0</v>
      </c>
    </row>
    <row r="31" spans="1:46" s="172" customFormat="1" ht="17.45" customHeight="1" x14ac:dyDescent="0.15">
      <c r="A31" s="339" t="s">
        <v>19</v>
      </c>
      <c r="B31" s="177">
        <v>1</v>
      </c>
      <c r="C31" s="44">
        <f>$B31*'Operativni P&amp;T'!B30</f>
        <v>0</v>
      </c>
      <c r="D31" s="44">
        <f>$B31*'Operativni P&amp;T'!C30</f>
        <v>0</v>
      </c>
      <c r="E31" s="44">
        <f>$B31*'Operativni P&amp;T'!D30</f>
        <v>0</v>
      </c>
      <c r="F31" s="44">
        <f>$B31*'Operativni P&amp;T'!E30</f>
        <v>0</v>
      </c>
      <c r="G31" s="44">
        <f>$B31*'Operativni P&amp;T'!F30</f>
        <v>0</v>
      </c>
      <c r="H31" s="44">
        <f>$B31*'Operativni P&amp;T'!G30</f>
        <v>0</v>
      </c>
      <c r="I31" s="44">
        <f>$B31*'Operativni P&amp;T'!H30</f>
        <v>0</v>
      </c>
      <c r="J31" s="44">
        <f>$B31*'Operativni P&amp;T'!I30</f>
        <v>0</v>
      </c>
      <c r="K31" s="44">
        <f>$B31*'Operativni P&amp;T'!J30</f>
        <v>0</v>
      </c>
      <c r="L31" s="44">
        <f>$B31*'Operativni P&amp;T'!K30</f>
        <v>0</v>
      </c>
      <c r="M31" s="44">
        <f>$B31*'Operativni P&amp;T'!L30</f>
        <v>0</v>
      </c>
      <c r="N31" s="44">
        <f>$B31*'Operativni P&amp;T'!M30</f>
        <v>0</v>
      </c>
      <c r="O31" s="44">
        <f>$B31*'Operativni P&amp;T'!N30</f>
        <v>0</v>
      </c>
      <c r="P31" s="44">
        <f>$B31*'Operativni P&amp;T'!O30</f>
        <v>0</v>
      </c>
      <c r="Q31" s="44">
        <f>$B31*'Operativni P&amp;T'!P30</f>
        <v>0</v>
      </c>
      <c r="R31" s="44">
        <f>$B31*'Operativni P&amp;T'!Q30</f>
        <v>0</v>
      </c>
      <c r="S31" s="44">
        <f>$B31*'Operativni P&amp;T'!R30</f>
        <v>0</v>
      </c>
      <c r="T31" s="44">
        <f>$B31*'Operativni P&amp;T'!S30</f>
        <v>0</v>
      </c>
      <c r="U31" s="44">
        <f>$B31*'Operativni P&amp;T'!T30</f>
        <v>0</v>
      </c>
      <c r="V31" s="44">
        <f>$B31*'Operativni P&amp;T'!U30</f>
        <v>0</v>
      </c>
    </row>
    <row r="32" spans="1:46" s="172" customFormat="1" ht="17.45" customHeight="1" x14ac:dyDescent="0.15">
      <c r="A32" s="339" t="str">
        <f>'Operativni P&amp;T'!A32</f>
        <v>Troškovi odrzavanja</v>
      </c>
      <c r="B32" s="177">
        <v>1</v>
      </c>
      <c r="C32" s="44">
        <f>$B32*'Operativni P&amp;T'!B32</f>
        <v>0</v>
      </c>
      <c r="D32" s="44">
        <f>$B32*'Operativni P&amp;T'!C32</f>
        <v>0</v>
      </c>
      <c r="E32" s="44">
        <f>$B32*'Operativni P&amp;T'!D32</f>
        <v>0</v>
      </c>
      <c r="F32" s="44">
        <f>$B32*'Operativni P&amp;T'!E32</f>
        <v>0</v>
      </c>
      <c r="G32" s="44">
        <f>$B32*'Operativni P&amp;T'!F32</f>
        <v>0</v>
      </c>
      <c r="H32" s="44">
        <f>$B32*'Operativni P&amp;T'!G32</f>
        <v>0</v>
      </c>
      <c r="I32" s="44">
        <f>$B32*'Operativni P&amp;T'!H32</f>
        <v>0</v>
      </c>
      <c r="J32" s="44">
        <f>$B32*'Operativni P&amp;T'!I32</f>
        <v>0</v>
      </c>
      <c r="K32" s="44">
        <f>$B32*'Operativni P&amp;T'!J32</f>
        <v>0</v>
      </c>
      <c r="L32" s="44">
        <f>$B32*'Operativni P&amp;T'!K32</f>
        <v>0</v>
      </c>
      <c r="M32" s="44">
        <f>$B32*'Operativni P&amp;T'!L32</f>
        <v>0</v>
      </c>
      <c r="N32" s="44">
        <f>$B32*'Operativni P&amp;T'!M32</f>
        <v>0</v>
      </c>
      <c r="O32" s="44">
        <f>$B32*'Operativni P&amp;T'!N32</f>
        <v>0</v>
      </c>
      <c r="P32" s="44">
        <f>$B32*'Operativni P&amp;T'!O32</f>
        <v>0</v>
      </c>
      <c r="Q32" s="44">
        <f>$B32*'Operativni P&amp;T'!P32</f>
        <v>0</v>
      </c>
      <c r="R32" s="44">
        <f>$B32*'Operativni P&amp;T'!Q32</f>
        <v>0</v>
      </c>
      <c r="S32" s="44">
        <f>$B32*'Operativni P&amp;T'!R32</f>
        <v>0</v>
      </c>
      <c r="T32" s="44">
        <f>$B32*'Operativni P&amp;T'!S32</f>
        <v>0</v>
      </c>
      <c r="U32" s="44">
        <f>$B32*'Operativni P&amp;T'!T32</f>
        <v>0</v>
      </c>
      <c r="V32" s="44">
        <f>$B32*'Operativni P&amp;T'!U32</f>
        <v>0</v>
      </c>
    </row>
    <row r="33" spans="1:46" s="172" customFormat="1" ht="17.45" customHeight="1" x14ac:dyDescent="0.15">
      <c r="A33" s="339" t="str">
        <f>'Operativni P&amp;T'!A33</f>
        <v>Ostali troškovi (osiguranje itd)</v>
      </c>
      <c r="B33" s="177">
        <v>1</v>
      </c>
      <c r="C33" s="44">
        <f>$B33*'Operativni P&amp;T'!B33</f>
        <v>0</v>
      </c>
      <c r="D33" s="44">
        <f>$B33*'Operativni P&amp;T'!C33</f>
        <v>0</v>
      </c>
      <c r="E33" s="44">
        <f>$B33*'Operativni P&amp;T'!D33</f>
        <v>0</v>
      </c>
      <c r="F33" s="44">
        <f>$B33*'Operativni P&amp;T'!E33</f>
        <v>0</v>
      </c>
      <c r="G33" s="44">
        <f>$B33*'Operativni P&amp;T'!F33</f>
        <v>0</v>
      </c>
      <c r="H33" s="44">
        <f>$B33*'Operativni P&amp;T'!G33</f>
        <v>0</v>
      </c>
      <c r="I33" s="44">
        <f>$B33*'Operativni P&amp;T'!H33</f>
        <v>0</v>
      </c>
      <c r="J33" s="44">
        <f>$B33*'Operativni P&amp;T'!I33</f>
        <v>0</v>
      </c>
      <c r="K33" s="44">
        <f>$B33*'Operativni P&amp;T'!J33</f>
        <v>0</v>
      </c>
      <c r="L33" s="44">
        <f>$B33*'Operativni P&amp;T'!K33</f>
        <v>0</v>
      </c>
      <c r="M33" s="44">
        <f>$B33*'Operativni P&amp;T'!L33</f>
        <v>0</v>
      </c>
      <c r="N33" s="44">
        <f>$B33*'Operativni P&amp;T'!M33</f>
        <v>0</v>
      </c>
      <c r="O33" s="44">
        <f>$B33*'Operativni P&amp;T'!N33</f>
        <v>0</v>
      </c>
      <c r="P33" s="44">
        <f>$B33*'Operativni P&amp;T'!O33</f>
        <v>0</v>
      </c>
      <c r="Q33" s="44">
        <f>$B33*'Operativni P&amp;T'!P33</f>
        <v>0</v>
      </c>
      <c r="R33" s="44">
        <f>$B33*'Operativni P&amp;T'!Q33</f>
        <v>0</v>
      </c>
      <c r="S33" s="44">
        <f>$B33*'Operativni P&amp;T'!R33</f>
        <v>0</v>
      </c>
      <c r="T33" s="44">
        <f>$B33*'Operativni P&amp;T'!S33</f>
        <v>0</v>
      </c>
      <c r="U33" s="44">
        <f>$B33*'Operativni P&amp;T'!T33</f>
        <v>0</v>
      </c>
      <c r="V33" s="44">
        <f>$B33*'Operativni P&amp;T'!U33</f>
        <v>0</v>
      </c>
    </row>
    <row r="34" spans="1:46" s="172" customFormat="1" ht="17.45" customHeight="1" x14ac:dyDescent="0.15">
      <c r="A34" s="339" t="str">
        <f>'Operativni P&amp;T'!A34</f>
        <v>Zbrinjavanje ostatnog otpada</v>
      </c>
      <c r="B34" s="177">
        <v>1</v>
      </c>
      <c r="C34" s="44" t="e">
        <f>$B34*'Operativni P&amp;T'!B34</f>
        <v>#REF!</v>
      </c>
      <c r="D34" s="44" t="e">
        <f>$B34*'Operativni P&amp;T'!C34</f>
        <v>#REF!</v>
      </c>
      <c r="E34" s="44" t="e">
        <f>$B34*'Operativni P&amp;T'!D34</f>
        <v>#REF!</v>
      </c>
      <c r="F34" s="44" t="e">
        <f>$B34*'Operativni P&amp;T'!E34</f>
        <v>#REF!</v>
      </c>
      <c r="G34" s="44" t="e">
        <f>$B34*'Operativni P&amp;T'!F34</f>
        <v>#REF!</v>
      </c>
      <c r="H34" s="44" t="e">
        <f>$B34*'Operativni P&amp;T'!G34</f>
        <v>#REF!</v>
      </c>
      <c r="I34" s="44" t="e">
        <f>$B34*'Operativni P&amp;T'!H34</f>
        <v>#REF!</v>
      </c>
      <c r="J34" s="44" t="e">
        <f>$B34*'Operativni P&amp;T'!I34</f>
        <v>#REF!</v>
      </c>
      <c r="K34" s="44" t="e">
        <f>$B34*'Operativni P&amp;T'!J34</f>
        <v>#REF!</v>
      </c>
      <c r="L34" s="44" t="e">
        <f>$B34*'Operativni P&amp;T'!K34</f>
        <v>#REF!</v>
      </c>
      <c r="M34" s="44" t="e">
        <f>$B34*'Operativni P&amp;T'!L34</f>
        <v>#REF!</v>
      </c>
      <c r="N34" s="44" t="e">
        <f>$B34*'Operativni P&amp;T'!M34</f>
        <v>#REF!</v>
      </c>
      <c r="O34" s="44" t="e">
        <f>$B34*'Operativni P&amp;T'!N34</f>
        <v>#REF!</v>
      </c>
      <c r="P34" s="44" t="e">
        <f>$B34*'Operativni P&amp;T'!O34</f>
        <v>#REF!</v>
      </c>
      <c r="Q34" s="44" t="e">
        <f>$B34*'Operativni P&amp;T'!P34</f>
        <v>#REF!</v>
      </c>
      <c r="R34" s="44" t="e">
        <f>$B34*'Operativni P&amp;T'!Q34</f>
        <v>#REF!</v>
      </c>
      <c r="S34" s="44" t="e">
        <f>$B34*'Operativni P&amp;T'!R34</f>
        <v>#REF!</v>
      </c>
      <c r="T34" s="44" t="e">
        <f>$B34*'Operativni P&amp;T'!S34</f>
        <v>#REF!</v>
      </c>
      <c r="U34" s="44" t="e">
        <f>$B34*'Operativni P&amp;T'!T34</f>
        <v>#REF!</v>
      </c>
      <c r="V34" s="44" t="e">
        <f>$B34*'Operativni P&amp;T'!U34</f>
        <v>#REF!</v>
      </c>
    </row>
    <row r="35" spans="1:46" s="181" customFormat="1" ht="17.45" customHeight="1" x14ac:dyDescent="0.15">
      <c r="A35" s="340" t="s">
        <v>138</v>
      </c>
      <c r="B35" s="180"/>
      <c r="C35" s="28" t="e">
        <f t="shared" ref="C35:U35" si="7">SUM(C26:C34)</f>
        <v>#REF!</v>
      </c>
      <c r="D35" s="28" t="e">
        <f t="shared" si="7"/>
        <v>#REF!</v>
      </c>
      <c r="E35" s="28" t="e">
        <f t="shared" si="7"/>
        <v>#REF!</v>
      </c>
      <c r="F35" s="28" t="e">
        <f t="shared" si="7"/>
        <v>#REF!</v>
      </c>
      <c r="G35" s="28" t="e">
        <f t="shared" si="7"/>
        <v>#REF!</v>
      </c>
      <c r="H35" s="28" t="e">
        <f t="shared" si="7"/>
        <v>#REF!</v>
      </c>
      <c r="I35" s="28" t="e">
        <f t="shared" si="7"/>
        <v>#REF!</v>
      </c>
      <c r="J35" s="28" t="e">
        <f t="shared" si="7"/>
        <v>#REF!</v>
      </c>
      <c r="K35" s="28" t="e">
        <f t="shared" si="7"/>
        <v>#REF!</v>
      </c>
      <c r="L35" s="28" t="e">
        <f t="shared" si="7"/>
        <v>#REF!</v>
      </c>
      <c r="M35" s="28" t="e">
        <f t="shared" si="7"/>
        <v>#REF!</v>
      </c>
      <c r="N35" s="28" t="e">
        <f t="shared" si="7"/>
        <v>#REF!</v>
      </c>
      <c r="O35" s="28" t="e">
        <f t="shared" si="7"/>
        <v>#REF!</v>
      </c>
      <c r="P35" s="28" t="e">
        <f t="shared" si="7"/>
        <v>#REF!</v>
      </c>
      <c r="Q35" s="28" t="e">
        <f t="shared" si="7"/>
        <v>#REF!</v>
      </c>
      <c r="R35" s="28" t="e">
        <f t="shared" si="7"/>
        <v>#REF!</v>
      </c>
      <c r="S35" s="28" t="e">
        <f t="shared" si="7"/>
        <v>#REF!</v>
      </c>
      <c r="T35" s="28" t="e">
        <f t="shared" si="7"/>
        <v>#REF!</v>
      </c>
      <c r="U35" s="28" t="e">
        <f t="shared" si="7"/>
        <v>#REF!</v>
      </c>
      <c r="V35" s="28" t="e">
        <f t="shared" ref="V35" si="8">SUM(V26:V34)</f>
        <v>#REF!</v>
      </c>
      <c r="W35" s="171"/>
      <c r="X35" s="171"/>
      <c r="Y35" s="171"/>
      <c r="Z35" s="171"/>
      <c r="AA35" s="171"/>
      <c r="AB35" s="171"/>
      <c r="AC35" s="171"/>
      <c r="AD35" s="171"/>
      <c r="AE35" s="171"/>
      <c r="AF35" s="171"/>
      <c r="AG35" s="171"/>
      <c r="AH35" s="171"/>
      <c r="AI35" s="172"/>
      <c r="AJ35" s="172"/>
      <c r="AK35" s="172"/>
      <c r="AL35" s="172"/>
      <c r="AM35" s="172"/>
      <c r="AN35" s="172"/>
      <c r="AO35" s="172"/>
      <c r="AP35" s="172"/>
      <c r="AQ35" s="172"/>
      <c r="AR35" s="172"/>
      <c r="AS35" s="172"/>
      <c r="AT35" s="172"/>
    </row>
    <row r="36" spans="1:46" s="9" customFormat="1" ht="17.45" customHeight="1" x14ac:dyDescent="0.15">
      <c r="A36" s="334" t="s">
        <v>20</v>
      </c>
      <c r="B36" s="177">
        <v>0.8</v>
      </c>
      <c r="C36" s="26">
        <f>$B36*FNPVC!C12</f>
        <v>0</v>
      </c>
      <c r="D36" s="26">
        <f>$B36*FNPVC!D12</f>
        <v>0</v>
      </c>
      <c r="E36" s="26">
        <f>$B36*FNPVC!E12</f>
        <v>0</v>
      </c>
      <c r="F36" s="26">
        <f>$B36*FNPVC!F12</f>
        <v>0</v>
      </c>
      <c r="G36" s="26">
        <f>$B36*FNPVC!G12</f>
        <v>0</v>
      </c>
      <c r="H36" s="26">
        <f>$B36*FNPVC!H12</f>
        <v>0</v>
      </c>
      <c r="I36" s="26">
        <f>$B36*FNPVC!I12</f>
        <v>0</v>
      </c>
      <c r="J36" s="26">
        <f>$B36*FNPVC!J12</f>
        <v>0</v>
      </c>
      <c r="K36" s="26">
        <f>$B36*FNPVC!K12</f>
        <v>0</v>
      </c>
      <c r="L36" s="26">
        <f>$B36*FNPVC!L12</f>
        <v>0</v>
      </c>
      <c r="M36" s="26">
        <f>$B36*FNPVC!M12</f>
        <v>0</v>
      </c>
      <c r="N36" s="26">
        <f>$B36*FNPVC!N12</f>
        <v>0</v>
      </c>
      <c r="O36" s="26">
        <f>$B36*FNPVC!O12</f>
        <v>0</v>
      </c>
      <c r="P36" s="26">
        <f>$B36*FNPVC!P12</f>
        <v>0</v>
      </c>
      <c r="Q36" s="26">
        <f>$B36*FNPVC!Q12</f>
        <v>0</v>
      </c>
      <c r="R36" s="26">
        <f>$B36*FNPVC!R12</f>
        <v>0</v>
      </c>
      <c r="S36" s="26">
        <f>$B36*FNPVC!S12</f>
        <v>0</v>
      </c>
      <c r="T36" s="26">
        <f>$B36*FNPVC!T12</f>
        <v>0</v>
      </c>
      <c r="U36" s="26">
        <f>$B36*FNPVC!U12</f>
        <v>0</v>
      </c>
      <c r="V36" s="26">
        <f>$B36*FNPVC!V12</f>
        <v>0</v>
      </c>
      <c r="W36" s="171"/>
      <c r="X36" s="171"/>
      <c r="Y36" s="171"/>
      <c r="Z36" s="171"/>
      <c r="AA36" s="171"/>
      <c r="AB36" s="171"/>
      <c r="AC36" s="171"/>
      <c r="AD36" s="171"/>
      <c r="AE36" s="171"/>
      <c r="AF36" s="171"/>
      <c r="AG36" s="171"/>
      <c r="AH36" s="171"/>
      <c r="AI36" s="65"/>
      <c r="AJ36" s="65"/>
      <c r="AK36" s="65"/>
      <c r="AL36" s="65"/>
      <c r="AM36" s="65"/>
      <c r="AN36" s="65"/>
      <c r="AO36" s="65"/>
      <c r="AP36" s="65"/>
      <c r="AQ36" s="65"/>
      <c r="AR36" s="65"/>
      <c r="AS36" s="65"/>
      <c r="AT36" s="65"/>
    </row>
    <row r="37" spans="1:46" s="171" customFormat="1" ht="17.45" customHeight="1" x14ac:dyDescent="0.15">
      <c r="A37" s="335" t="s">
        <v>21</v>
      </c>
      <c r="B37" s="177">
        <v>1</v>
      </c>
      <c r="C37" s="26">
        <f>'Financijska održivost'!B17*$B$37</f>
        <v>0</v>
      </c>
      <c r="D37" s="26">
        <f>'Financijska održivost'!C17*$B$37</f>
        <v>0</v>
      </c>
      <c r="E37" s="26">
        <f>'Financijska održivost'!D17*$B$37</f>
        <v>0</v>
      </c>
      <c r="F37" s="26">
        <f>'Financijska održivost'!E17*$B$37</f>
        <v>0</v>
      </c>
      <c r="G37" s="26">
        <f>'Financijska održivost'!F17*$B$37</f>
        <v>0</v>
      </c>
      <c r="H37" s="26">
        <f>'Financijska održivost'!G17*$B$37</f>
        <v>0</v>
      </c>
      <c r="I37" s="26">
        <f>'Financijska održivost'!H17*$B$37</f>
        <v>0</v>
      </c>
      <c r="J37" s="26">
        <f>'Financijska održivost'!I17*$B$37</f>
        <v>0</v>
      </c>
      <c r="K37" s="26">
        <f>'Financijska održivost'!J17*$B$37</f>
        <v>0</v>
      </c>
      <c r="L37" s="26">
        <f>'Financijska održivost'!K17*$B$37</f>
        <v>0</v>
      </c>
      <c r="M37" s="26">
        <f>'Financijska održivost'!L17*$B$37</f>
        <v>0</v>
      </c>
      <c r="N37" s="26">
        <f>'Financijska održivost'!M17*$B$37</f>
        <v>0</v>
      </c>
      <c r="O37" s="26">
        <f>'Financijska održivost'!N17*$B$37</f>
        <v>0</v>
      </c>
      <c r="P37" s="26">
        <f>'Financijska održivost'!O17*$B$37</f>
        <v>0</v>
      </c>
      <c r="Q37" s="26">
        <f>'Financijska održivost'!P17*$B$37</f>
        <v>0</v>
      </c>
      <c r="R37" s="26">
        <f>'Financijska održivost'!Q17*$B$37</f>
        <v>0</v>
      </c>
      <c r="S37" s="26">
        <f>'Financijska održivost'!R17*$B$37</f>
        <v>0</v>
      </c>
      <c r="T37" s="26">
        <f>'Financijska održivost'!S17*$B$37</f>
        <v>0</v>
      </c>
      <c r="U37" s="26">
        <f>'Financijska održivost'!T17*$B$37</f>
        <v>0</v>
      </c>
      <c r="V37" s="26">
        <f>'Financijska održivost'!U17*$B$37</f>
        <v>0</v>
      </c>
      <c r="AI37" s="172"/>
      <c r="AJ37" s="172"/>
      <c r="AK37" s="172"/>
      <c r="AL37" s="172"/>
      <c r="AM37" s="172"/>
      <c r="AN37" s="172"/>
      <c r="AO37" s="172"/>
      <c r="AP37" s="172"/>
      <c r="AQ37" s="172"/>
      <c r="AR37" s="172"/>
      <c r="AS37" s="172"/>
      <c r="AT37" s="172"/>
    </row>
    <row r="38" spans="1:46" s="171" customFormat="1" ht="17.45" customHeight="1" x14ac:dyDescent="0.15">
      <c r="A38" s="335" t="s">
        <v>22</v>
      </c>
      <c r="B38" s="177">
        <f>B36</f>
        <v>0.8</v>
      </c>
      <c r="C38" s="41">
        <f>$B$38*(-FNPVK!B9)</f>
        <v>0</v>
      </c>
      <c r="D38" s="41">
        <f>$B$38*(-FNPVK!C9)</f>
        <v>0</v>
      </c>
      <c r="E38" s="41">
        <f>$B$38*(-FNPVK!D9)</f>
        <v>0</v>
      </c>
      <c r="F38" s="41">
        <f>$B$38*(-FNPVK!E9)</f>
        <v>0</v>
      </c>
      <c r="G38" s="41">
        <f>$B$38*(-FNPVK!F9)</f>
        <v>0</v>
      </c>
      <c r="H38" s="41">
        <f>$B$38*(-FNPVK!G9)</f>
        <v>0</v>
      </c>
      <c r="I38" s="41">
        <f>$B$38*(-FNPVK!H9)</f>
        <v>0</v>
      </c>
      <c r="J38" s="41">
        <f>$B$38*(-FNPVK!I9)</f>
        <v>0</v>
      </c>
      <c r="K38" s="41">
        <f>$B$38*(-FNPVK!J9)</f>
        <v>0</v>
      </c>
      <c r="L38" s="41">
        <f>$B$38*(-FNPVK!K9)</f>
        <v>0</v>
      </c>
      <c r="M38" s="41">
        <f>$B$38*(-FNPVK!L9)</f>
        <v>0</v>
      </c>
      <c r="N38" s="41">
        <f>$B$38*(-FNPVK!M9)</f>
        <v>0</v>
      </c>
      <c r="O38" s="41">
        <f>$B$38*(-FNPVK!N9)</f>
        <v>0</v>
      </c>
      <c r="P38" s="41">
        <f>$B$38*(-FNPVK!O9)</f>
        <v>0</v>
      </c>
      <c r="Q38" s="41">
        <f>$B$38*(-FNPVK!P9)</f>
        <v>0</v>
      </c>
      <c r="R38" s="41">
        <f>$B$38*(-FNPVK!Q9)</f>
        <v>0</v>
      </c>
      <c r="S38" s="41">
        <f>$B$38*(-FNPVK!R9)</f>
        <v>0</v>
      </c>
      <c r="T38" s="41">
        <f>$B$38*(-FNPVK!S9)</f>
        <v>0</v>
      </c>
      <c r="U38" s="41">
        <f>$B$38*(-FNPVK!T9)</f>
        <v>0</v>
      </c>
      <c r="V38" s="41">
        <f>$B$38*(-FNPVK!U9)</f>
        <v>0</v>
      </c>
      <c r="AI38" s="172"/>
      <c r="AJ38" s="172"/>
      <c r="AK38" s="172"/>
      <c r="AL38" s="172"/>
      <c r="AM38" s="172"/>
      <c r="AN38" s="172"/>
      <c r="AO38" s="172"/>
      <c r="AP38" s="172"/>
      <c r="AQ38" s="172"/>
      <c r="AR38" s="172"/>
      <c r="AS38" s="172"/>
      <c r="AT38" s="172"/>
    </row>
    <row r="39" spans="1:46" s="181" customFormat="1" ht="17.45" customHeight="1" x14ac:dyDescent="0.15">
      <c r="A39" s="340" t="s">
        <v>24</v>
      </c>
      <c r="B39" s="180"/>
      <c r="C39" s="28">
        <f>SUM(C36:C38)</f>
        <v>0</v>
      </c>
      <c r="D39" s="28">
        <f t="shared" ref="D39:U39" si="9">SUM(D36:D38)</f>
        <v>0</v>
      </c>
      <c r="E39" s="28">
        <f t="shared" si="9"/>
        <v>0</v>
      </c>
      <c r="F39" s="28">
        <f t="shared" si="9"/>
        <v>0</v>
      </c>
      <c r="G39" s="28">
        <f t="shared" si="9"/>
        <v>0</v>
      </c>
      <c r="H39" s="28">
        <f t="shared" si="9"/>
        <v>0</v>
      </c>
      <c r="I39" s="28">
        <f t="shared" si="9"/>
        <v>0</v>
      </c>
      <c r="J39" s="28">
        <f t="shared" si="9"/>
        <v>0</v>
      </c>
      <c r="K39" s="28">
        <f t="shared" si="9"/>
        <v>0</v>
      </c>
      <c r="L39" s="28">
        <f t="shared" si="9"/>
        <v>0</v>
      </c>
      <c r="M39" s="28">
        <f t="shared" si="9"/>
        <v>0</v>
      </c>
      <c r="N39" s="28">
        <f t="shared" si="9"/>
        <v>0</v>
      </c>
      <c r="O39" s="28">
        <f t="shared" si="9"/>
        <v>0</v>
      </c>
      <c r="P39" s="28">
        <f t="shared" si="9"/>
        <v>0</v>
      </c>
      <c r="Q39" s="28">
        <f t="shared" si="9"/>
        <v>0</v>
      </c>
      <c r="R39" s="28">
        <f t="shared" si="9"/>
        <v>0</v>
      </c>
      <c r="S39" s="28">
        <f t="shared" si="9"/>
        <v>0</v>
      </c>
      <c r="T39" s="28">
        <f t="shared" si="9"/>
        <v>0</v>
      </c>
      <c r="U39" s="28">
        <f t="shared" si="9"/>
        <v>0</v>
      </c>
      <c r="V39" s="28">
        <f t="shared" ref="V39" si="10">SUM(V36:V38)</f>
        <v>0</v>
      </c>
      <c r="W39" s="171"/>
      <c r="X39" s="171"/>
      <c r="Y39" s="171"/>
      <c r="Z39" s="171"/>
      <c r="AA39" s="171"/>
      <c r="AB39" s="171"/>
      <c r="AC39" s="171"/>
      <c r="AD39" s="171"/>
      <c r="AE39" s="171"/>
      <c r="AF39" s="171"/>
      <c r="AG39" s="171"/>
      <c r="AH39" s="171"/>
      <c r="AI39" s="172"/>
      <c r="AJ39" s="172"/>
      <c r="AK39" s="172"/>
      <c r="AL39" s="172"/>
      <c r="AM39" s="172"/>
      <c r="AN39" s="172"/>
      <c r="AO39" s="172"/>
      <c r="AP39" s="172"/>
      <c r="AQ39" s="172"/>
      <c r="AR39" s="172"/>
      <c r="AS39" s="172"/>
      <c r="AT39" s="172"/>
    </row>
    <row r="40" spans="1:46" s="171" customFormat="1" ht="17.45" customHeight="1" x14ac:dyDescent="0.15">
      <c r="A40" s="341" t="s">
        <v>23</v>
      </c>
      <c r="B40" s="182"/>
      <c r="C40" s="41">
        <v>0</v>
      </c>
      <c r="D40" s="41">
        <v>0</v>
      </c>
      <c r="E40" s="41">
        <v>0</v>
      </c>
      <c r="F40" s="41"/>
      <c r="G40" s="41"/>
      <c r="H40" s="41"/>
      <c r="I40" s="41"/>
      <c r="J40" s="41"/>
      <c r="K40" s="41"/>
      <c r="L40" s="41"/>
      <c r="M40" s="41"/>
      <c r="N40" s="41"/>
      <c r="O40" s="41"/>
      <c r="P40" s="41"/>
      <c r="Q40" s="41"/>
      <c r="R40" s="41"/>
      <c r="S40" s="41"/>
      <c r="T40" s="41"/>
      <c r="U40" s="41"/>
      <c r="V40" s="41"/>
      <c r="AI40" s="172"/>
      <c r="AJ40" s="172"/>
      <c r="AK40" s="172"/>
      <c r="AL40" s="172"/>
      <c r="AM40" s="172"/>
      <c r="AN40" s="172"/>
      <c r="AO40" s="172"/>
      <c r="AP40" s="172"/>
      <c r="AQ40" s="172"/>
      <c r="AR40" s="172"/>
      <c r="AS40" s="172"/>
      <c r="AT40" s="172"/>
    </row>
    <row r="41" spans="1:46" s="181" customFormat="1" ht="17.45" customHeight="1" x14ac:dyDescent="0.15">
      <c r="A41" s="340" t="s">
        <v>27</v>
      </c>
      <c r="B41" s="180"/>
      <c r="C41" s="28">
        <f>C40</f>
        <v>0</v>
      </c>
      <c r="D41" s="28">
        <f t="shared" ref="D41:U41" si="11">D40</f>
        <v>0</v>
      </c>
      <c r="E41" s="28">
        <f t="shared" si="11"/>
        <v>0</v>
      </c>
      <c r="F41" s="28">
        <f t="shared" si="11"/>
        <v>0</v>
      </c>
      <c r="G41" s="28">
        <f t="shared" si="11"/>
        <v>0</v>
      </c>
      <c r="H41" s="28">
        <f t="shared" si="11"/>
        <v>0</v>
      </c>
      <c r="I41" s="28">
        <f t="shared" si="11"/>
        <v>0</v>
      </c>
      <c r="J41" s="28">
        <f t="shared" si="11"/>
        <v>0</v>
      </c>
      <c r="K41" s="28">
        <f t="shared" si="11"/>
        <v>0</v>
      </c>
      <c r="L41" s="28">
        <f t="shared" si="11"/>
        <v>0</v>
      </c>
      <c r="M41" s="28">
        <f t="shared" si="11"/>
        <v>0</v>
      </c>
      <c r="N41" s="28">
        <f t="shared" si="11"/>
        <v>0</v>
      </c>
      <c r="O41" s="28">
        <f t="shared" si="11"/>
        <v>0</v>
      </c>
      <c r="P41" s="28">
        <f t="shared" si="11"/>
        <v>0</v>
      </c>
      <c r="Q41" s="28">
        <f t="shared" si="11"/>
        <v>0</v>
      </c>
      <c r="R41" s="28">
        <f t="shared" si="11"/>
        <v>0</v>
      </c>
      <c r="S41" s="28">
        <f t="shared" si="11"/>
        <v>0</v>
      </c>
      <c r="T41" s="28">
        <f t="shared" si="11"/>
        <v>0</v>
      </c>
      <c r="U41" s="28">
        <f t="shared" si="11"/>
        <v>0</v>
      </c>
      <c r="V41" s="28">
        <f t="shared" ref="V41" si="12">V40</f>
        <v>0</v>
      </c>
      <c r="W41" s="171"/>
      <c r="X41" s="171"/>
      <c r="Y41" s="171"/>
      <c r="Z41" s="171"/>
      <c r="AA41" s="171"/>
      <c r="AB41" s="171"/>
      <c r="AC41" s="171"/>
      <c r="AD41" s="171"/>
      <c r="AE41" s="171"/>
      <c r="AF41" s="171"/>
      <c r="AG41" s="171"/>
      <c r="AH41" s="171"/>
      <c r="AI41" s="172"/>
      <c r="AJ41" s="172"/>
      <c r="AK41" s="172"/>
      <c r="AL41" s="172"/>
      <c r="AM41" s="172"/>
      <c r="AN41" s="172"/>
      <c r="AO41" s="172"/>
      <c r="AP41" s="172"/>
      <c r="AQ41" s="172"/>
      <c r="AR41" s="172"/>
      <c r="AS41" s="172"/>
      <c r="AT41" s="172"/>
    </row>
    <row r="42" spans="1:46" s="179" customFormat="1" ht="17.45" customHeight="1" x14ac:dyDescent="0.15">
      <c r="A42" s="336" t="s">
        <v>25</v>
      </c>
      <c r="B42" s="34"/>
      <c r="C42" s="43" t="e">
        <f>C35+C39+C41</f>
        <v>#REF!</v>
      </c>
      <c r="D42" s="43" t="e">
        <f t="shared" ref="D42:U42" si="13">D35+D39+D41</f>
        <v>#REF!</v>
      </c>
      <c r="E42" s="43" t="e">
        <f t="shared" si="13"/>
        <v>#REF!</v>
      </c>
      <c r="F42" s="43" t="e">
        <f>F35+F39+F41</f>
        <v>#REF!</v>
      </c>
      <c r="G42" s="43" t="e">
        <f t="shared" si="13"/>
        <v>#REF!</v>
      </c>
      <c r="H42" s="43" t="e">
        <f t="shared" si="13"/>
        <v>#REF!</v>
      </c>
      <c r="I42" s="43" t="e">
        <f t="shared" si="13"/>
        <v>#REF!</v>
      </c>
      <c r="J42" s="43" t="e">
        <f t="shared" si="13"/>
        <v>#REF!</v>
      </c>
      <c r="K42" s="43" t="e">
        <f t="shared" si="13"/>
        <v>#REF!</v>
      </c>
      <c r="L42" s="43" t="e">
        <f t="shared" si="13"/>
        <v>#REF!</v>
      </c>
      <c r="M42" s="43" t="e">
        <f t="shared" si="13"/>
        <v>#REF!</v>
      </c>
      <c r="N42" s="43" t="e">
        <f t="shared" si="13"/>
        <v>#REF!</v>
      </c>
      <c r="O42" s="43" t="e">
        <f t="shared" si="13"/>
        <v>#REF!</v>
      </c>
      <c r="P42" s="43" t="e">
        <f t="shared" si="13"/>
        <v>#REF!</v>
      </c>
      <c r="Q42" s="43" t="e">
        <f t="shared" si="13"/>
        <v>#REF!</v>
      </c>
      <c r="R42" s="43" t="e">
        <f t="shared" si="13"/>
        <v>#REF!</v>
      </c>
      <c r="S42" s="43" t="e">
        <f t="shared" si="13"/>
        <v>#REF!</v>
      </c>
      <c r="T42" s="43" t="e">
        <f t="shared" si="13"/>
        <v>#REF!</v>
      </c>
      <c r="U42" s="43" t="e">
        <f t="shared" si="13"/>
        <v>#REF!</v>
      </c>
      <c r="V42" s="43" t="e">
        <f t="shared" ref="V42" si="14">V35+V39+V41</f>
        <v>#REF!</v>
      </c>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row>
    <row r="43" spans="1:46" s="179" customFormat="1" ht="17.45" customHeight="1" x14ac:dyDescent="0.15">
      <c r="A43" s="336" t="s">
        <v>26</v>
      </c>
      <c r="B43" s="174"/>
      <c r="C43" s="42" t="e">
        <f>C25-C42</f>
        <v>#REF!</v>
      </c>
      <c r="D43" s="42" t="e">
        <f t="shared" ref="D43:U43" si="15">D25-D42</f>
        <v>#REF!</v>
      </c>
      <c r="E43" s="42" t="e">
        <f t="shared" si="15"/>
        <v>#REF!</v>
      </c>
      <c r="F43" s="42" t="e">
        <f t="shared" si="15"/>
        <v>#REF!</v>
      </c>
      <c r="G43" s="42" t="e">
        <f t="shared" si="15"/>
        <v>#REF!</v>
      </c>
      <c r="H43" s="42" t="e">
        <f t="shared" si="15"/>
        <v>#REF!</v>
      </c>
      <c r="I43" s="42" t="e">
        <f t="shared" si="15"/>
        <v>#REF!</v>
      </c>
      <c r="J43" s="42" t="e">
        <f t="shared" si="15"/>
        <v>#REF!</v>
      </c>
      <c r="K43" s="42" t="e">
        <f t="shared" si="15"/>
        <v>#REF!</v>
      </c>
      <c r="L43" s="42" t="e">
        <f t="shared" si="15"/>
        <v>#REF!</v>
      </c>
      <c r="M43" s="42" t="e">
        <f t="shared" si="15"/>
        <v>#REF!</v>
      </c>
      <c r="N43" s="42" t="e">
        <f t="shared" si="15"/>
        <v>#REF!</v>
      </c>
      <c r="O43" s="42" t="e">
        <f t="shared" si="15"/>
        <v>#REF!</v>
      </c>
      <c r="P43" s="42" t="e">
        <f t="shared" si="15"/>
        <v>#REF!</v>
      </c>
      <c r="Q43" s="42" t="e">
        <f t="shared" si="15"/>
        <v>#REF!</v>
      </c>
      <c r="R43" s="42" t="e">
        <f t="shared" si="15"/>
        <v>#REF!</v>
      </c>
      <c r="S43" s="42" t="e">
        <f t="shared" si="15"/>
        <v>#REF!</v>
      </c>
      <c r="T43" s="42" t="e">
        <f t="shared" si="15"/>
        <v>#REF!</v>
      </c>
      <c r="U43" s="42" t="e">
        <f t="shared" si="15"/>
        <v>#REF!</v>
      </c>
      <c r="V43" s="42" t="e">
        <f t="shared" ref="V43" si="16">V25-V42</f>
        <v>#REF!</v>
      </c>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row>
    <row r="44" spans="1:46" s="171" customFormat="1" ht="12" thickBot="1" x14ac:dyDescent="0.25">
      <c r="A44" s="342"/>
      <c r="C44" s="183"/>
      <c r="D44" s="183"/>
      <c r="E44" s="183"/>
      <c r="F44" s="183"/>
      <c r="G44" s="183"/>
      <c r="H44" s="183"/>
      <c r="I44" s="183"/>
      <c r="J44" s="183"/>
      <c r="K44" s="183"/>
      <c r="L44" s="183"/>
      <c r="M44" s="183"/>
      <c r="N44" s="183"/>
      <c r="O44" s="183"/>
      <c r="P44" s="183"/>
      <c r="Q44" s="183"/>
      <c r="R44" s="183"/>
      <c r="S44" s="183"/>
      <c r="T44" s="183"/>
      <c r="U44" s="183"/>
      <c r="AI44" s="172"/>
      <c r="AJ44" s="172"/>
      <c r="AK44" s="172"/>
      <c r="AL44" s="172"/>
      <c r="AM44" s="172"/>
      <c r="AN44" s="172"/>
      <c r="AO44" s="172"/>
      <c r="AP44" s="172"/>
      <c r="AQ44" s="172"/>
      <c r="AR44" s="172"/>
      <c r="AS44" s="172"/>
      <c r="AT44" s="172"/>
    </row>
    <row r="45" spans="1:46" s="171" customFormat="1" ht="13.15" customHeight="1" thickTop="1" thickBot="1" x14ac:dyDescent="0.2">
      <c r="A45" s="343" t="s">
        <v>28</v>
      </c>
      <c r="B45" s="45">
        <v>0.05</v>
      </c>
      <c r="C45" s="183"/>
      <c r="D45" s="183"/>
      <c r="E45" s="183"/>
      <c r="F45" s="183"/>
      <c r="G45" s="183"/>
      <c r="H45" s="183"/>
      <c r="I45" s="183"/>
      <c r="J45" s="183"/>
      <c r="K45" s="183"/>
      <c r="L45" s="183"/>
      <c r="M45" s="183"/>
      <c r="N45" s="183"/>
      <c r="O45" s="183"/>
      <c r="P45" s="183"/>
      <c r="Q45" s="183"/>
      <c r="R45" s="183"/>
      <c r="S45" s="183"/>
      <c r="T45" s="183"/>
      <c r="U45" s="183"/>
      <c r="AI45" s="172"/>
      <c r="AJ45" s="172"/>
      <c r="AK45" s="172"/>
      <c r="AL45" s="172"/>
      <c r="AM45" s="172"/>
      <c r="AN45" s="172"/>
      <c r="AO45" s="172"/>
      <c r="AP45" s="172"/>
      <c r="AQ45" s="172"/>
      <c r="AR45" s="172"/>
      <c r="AS45" s="172"/>
      <c r="AT45" s="172"/>
    </row>
    <row r="46" spans="1:46" s="171" customFormat="1" ht="13.15" customHeight="1" thickTop="1" thickBot="1" x14ac:dyDescent="0.2">
      <c r="A46" s="343" t="s">
        <v>4</v>
      </c>
      <c r="B46" s="36" t="e">
        <f>NPV(B$45,C43:U43)</f>
        <v>#REF!</v>
      </c>
      <c r="C46" s="184"/>
      <c r="D46" s="183"/>
      <c r="E46" s="183"/>
      <c r="F46" s="183"/>
      <c r="G46" s="183"/>
      <c r="H46" s="183"/>
      <c r="I46" s="183"/>
      <c r="J46" s="183"/>
      <c r="K46" s="183"/>
      <c r="L46" s="183"/>
      <c r="M46" s="183"/>
      <c r="N46" s="183"/>
      <c r="O46" s="183"/>
      <c r="P46" s="183"/>
      <c r="Q46" s="183"/>
      <c r="R46" s="183"/>
      <c r="S46" s="183"/>
      <c r="T46" s="183"/>
      <c r="U46" s="183"/>
      <c r="AI46" s="172"/>
      <c r="AJ46" s="172"/>
      <c r="AK46" s="172"/>
      <c r="AL46" s="172"/>
      <c r="AM46" s="172"/>
      <c r="AN46" s="172"/>
      <c r="AO46" s="172"/>
      <c r="AP46" s="172"/>
      <c r="AQ46" s="172"/>
      <c r="AR46" s="172"/>
      <c r="AS46" s="172"/>
      <c r="AT46" s="172"/>
    </row>
    <row r="47" spans="1:46" s="171" customFormat="1" ht="13.15" customHeight="1" thickTop="1" thickBot="1" x14ac:dyDescent="0.2">
      <c r="A47" s="343" t="s">
        <v>5</v>
      </c>
      <c r="B47" s="45" t="e">
        <f>IRR(C43:U43)</f>
        <v>#VALUE!</v>
      </c>
      <c r="C47" s="183"/>
      <c r="D47" s="183"/>
      <c r="E47" s="183"/>
      <c r="F47" s="183"/>
      <c r="G47" s="183"/>
      <c r="H47" s="183"/>
      <c r="I47" s="183"/>
      <c r="J47" s="183"/>
      <c r="K47" s="183"/>
      <c r="L47" s="183"/>
      <c r="M47" s="183"/>
      <c r="N47" s="183"/>
      <c r="O47" s="183"/>
      <c r="P47" s="183"/>
      <c r="Q47" s="183"/>
      <c r="R47" s="183"/>
      <c r="S47" s="183"/>
      <c r="T47" s="183"/>
      <c r="U47" s="183"/>
      <c r="AI47" s="172"/>
      <c r="AJ47" s="172"/>
      <c r="AK47" s="172"/>
      <c r="AL47" s="172"/>
      <c r="AM47" s="172"/>
      <c r="AN47" s="172"/>
      <c r="AO47" s="172"/>
      <c r="AP47" s="172"/>
      <c r="AQ47" s="172"/>
      <c r="AR47" s="172"/>
      <c r="AS47" s="172"/>
      <c r="AT47" s="172"/>
    </row>
    <row r="48" spans="1:46" s="171" customFormat="1" ht="13.15" customHeight="1" thickTop="1" thickBot="1" x14ac:dyDescent="0.2">
      <c r="A48" s="343" t="s">
        <v>6</v>
      </c>
      <c r="B48" s="46" t="e">
        <f>NPV(B45,C25:U25)/NPV(B45,C42:U42)</f>
        <v>#REF!</v>
      </c>
      <c r="C48" s="183"/>
      <c r="D48" s="183"/>
      <c r="E48" s="183"/>
      <c r="F48" s="183"/>
      <c r="G48" s="183"/>
      <c r="H48" s="183"/>
      <c r="I48" s="183"/>
      <c r="J48" s="183"/>
      <c r="K48" s="183"/>
      <c r="L48" s="183"/>
      <c r="M48" s="183"/>
      <c r="N48" s="183"/>
      <c r="O48" s="183"/>
      <c r="P48" s="183"/>
      <c r="Q48" s="183"/>
      <c r="R48" s="183"/>
      <c r="S48" s="183"/>
      <c r="T48" s="183"/>
      <c r="U48" s="183"/>
      <c r="AI48" s="172"/>
      <c r="AJ48" s="172"/>
      <c r="AK48" s="172"/>
      <c r="AL48" s="172"/>
      <c r="AM48" s="172"/>
      <c r="AN48" s="172"/>
      <c r="AO48" s="172"/>
      <c r="AP48" s="172"/>
      <c r="AQ48" s="172"/>
      <c r="AR48" s="172"/>
      <c r="AS48" s="172"/>
      <c r="AT48" s="172"/>
    </row>
    <row r="49" ht="13.5" thickTop="1" x14ac:dyDescent="0.2"/>
  </sheetData>
  <mergeCells count="2">
    <mergeCell ref="A2:E2"/>
    <mergeCell ref="A4:E5"/>
  </mergeCells>
  <phoneticPr fontId="9" type="noConversion"/>
  <pageMargins left="0.75" right="0.75" top="1" bottom="1" header="0.5" footer="0.5"/>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13"/>
  <sheetViews>
    <sheetView workbookViewId="0">
      <selection activeCell="E11" sqref="E11"/>
    </sheetView>
  </sheetViews>
  <sheetFormatPr defaultRowHeight="12.75" x14ac:dyDescent="0.2"/>
  <sheetData>
    <row r="2" spans="1:2" x14ac:dyDescent="0.2">
      <c r="A2" s="1" t="s">
        <v>122</v>
      </c>
      <c r="B2" t="s">
        <v>110</v>
      </c>
    </row>
    <row r="3" spans="1:2" x14ac:dyDescent="0.2">
      <c r="A3" s="1" t="s">
        <v>123</v>
      </c>
      <c r="B3" t="s">
        <v>111</v>
      </c>
    </row>
    <row r="4" spans="1:2" x14ac:dyDescent="0.2">
      <c r="A4" t="s">
        <v>104</v>
      </c>
      <c r="B4" t="s">
        <v>112</v>
      </c>
    </row>
    <row r="5" spans="1:2" x14ac:dyDescent="0.2">
      <c r="A5" t="s">
        <v>105</v>
      </c>
      <c r="B5" t="s">
        <v>113</v>
      </c>
    </row>
    <row r="6" spans="1:2" x14ac:dyDescent="0.2">
      <c r="A6" t="s">
        <v>106</v>
      </c>
      <c r="B6" t="s">
        <v>114</v>
      </c>
    </row>
    <row r="7" spans="1:2" x14ac:dyDescent="0.2">
      <c r="A7" t="s">
        <v>107</v>
      </c>
      <c r="B7" t="s">
        <v>115</v>
      </c>
    </row>
    <row r="8" spans="1:2" x14ac:dyDescent="0.2">
      <c r="A8" t="s">
        <v>108</v>
      </c>
      <c r="B8" t="s">
        <v>116</v>
      </c>
    </row>
    <row r="9" spans="1:2" x14ac:dyDescent="0.2">
      <c r="A9" t="s">
        <v>109</v>
      </c>
      <c r="B9" t="s">
        <v>117</v>
      </c>
    </row>
    <row r="10" spans="1:2" x14ac:dyDescent="0.2">
      <c r="B10" t="s">
        <v>118</v>
      </c>
    </row>
    <row r="11" spans="1:2" x14ac:dyDescent="0.2">
      <c r="B11" t="s">
        <v>119</v>
      </c>
    </row>
    <row r="12" spans="1:2" x14ac:dyDescent="0.2">
      <c r="B12" t="s">
        <v>120</v>
      </c>
    </row>
    <row r="13" spans="1:2" x14ac:dyDescent="0.2">
      <c r="B13"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1"/>
  <sheetViews>
    <sheetView workbookViewId="0">
      <selection activeCell="D3" sqref="D3"/>
    </sheetView>
  </sheetViews>
  <sheetFormatPr defaultRowHeight="12.75" x14ac:dyDescent="0.2"/>
  <cols>
    <col min="2" max="2" width="7.85546875" customWidth="1"/>
    <col min="3" max="3" width="31.7109375" customWidth="1"/>
    <col min="4" max="4" width="143" customWidth="1"/>
  </cols>
  <sheetData>
    <row r="2" spans="2:4" ht="25.5" x14ac:dyDescent="0.2">
      <c r="B2" s="211" t="s">
        <v>172</v>
      </c>
      <c r="C2" s="212" t="s">
        <v>174</v>
      </c>
      <c r="D2" s="212" t="s">
        <v>175</v>
      </c>
    </row>
    <row r="3" spans="2:4" x14ac:dyDescent="0.2">
      <c r="B3" s="89">
        <v>1</v>
      </c>
      <c r="C3" s="213" t="s">
        <v>178</v>
      </c>
      <c r="D3" s="214" t="s">
        <v>196</v>
      </c>
    </row>
    <row r="4" spans="2:4" x14ac:dyDescent="0.2">
      <c r="B4" s="89">
        <v>2</v>
      </c>
      <c r="C4" s="213" t="s">
        <v>20</v>
      </c>
      <c r="D4" s="215" t="s">
        <v>192</v>
      </c>
    </row>
    <row r="5" spans="2:4" x14ac:dyDescent="0.2">
      <c r="B5" s="89">
        <v>3</v>
      </c>
      <c r="C5" s="213" t="s">
        <v>179</v>
      </c>
      <c r="D5" s="214" t="s">
        <v>197</v>
      </c>
    </row>
    <row r="6" spans="2:4" x14ac:dyDescent="0.2">
      <c r="B6" s="89">
        <f>B5+1</f>
        <v>4</v>
      </c>
      <c r="C6" s="216" t="s">
        <v>173</v>
      </c>
      <c r="D6" s="215" t="s">
        <v>189</v>
      </c>
    </row>
    <row r="7" spans="2:4" x14ac:dyDescent="0.2">
      <c r="B7" s="89">
        <f t="shared" ref="B7:B11" si="0">B6+1</f>
        <v>5</v>
      </c>
      <c r="C7" s="213" t="s">
        <v>180</v>
      </c>
      <c r="D7" s="217" t="s">
        <v>193</v>
      </c>
    </row>
    <row r="8" spans="2:4" x14ac:dyDescent="0.2">
      <c r="B8" s="89">
        <f t="shared" si="0"/>
        <v>6</v>
      </c>
      <c r="C8" s="213" t="s">
        <v>181</v>
      </c>
      <c r="D8" s="217" t="s">
        <v>190</v>
      </c>
    </row>
    <row r="9" spans="2:4" ht="25.5" x14ac:dyDescent="0.2">
      <c r="B9" s="89">
        <f t="shared" si="0"/>
        <v>7</v>
      </c>
      <c r="C9" s="213" t="s">
        <v>182</v>
      </c>
      <c r="D9" s="215" t="s">
        <v>195</v>
      </c>
    </row>
    <row r="10" spans="2:4" x14ac:dyDescent="0.2">
      <c r="B10" s="89">
        <f t="shared" si="0"/>
        <v>8</v>
      </c>
      <c r="C10" s="216" t="s">
        <v>177</v>
      </c>
      <c r="D10" s="215" t="s">
        <v>194</v>
      </c>
    </row>
    <row r="11" spans="2:4" ht="51" x14ac:dyDescent="0.2">
      <c r="B11" s="89">
        <f t="shared" si="0"/>
        <v>9</v>
      </c>
      <c r="C11" s="213" t="s">
        <v>183</v>
      </c>
      <c r="D11" s="218" t="s">
        <v>191</v>
      </c>
    </row>
  </sheetData>
  <sheetProtection password="DA28" sheet="1" objects="1" scenarios="1"/>
  <hyperlinks>
    <hyperlink ref="C3" location="'Ulazni parametri projekta'!A1" display="'Ulazni parametri projekta'!A1" xr:uid="{00000000-0004-0000-0100-000000000000}"/>
    <hyperlink ref="C4" location="'Investicijski troškovi'!A1" display="'Investicijski troškovi'!A1" xr:uid="{00000000-0004-0000-0100-000001000000}"/>
    <hyperlink ref="C5" location="'Operativni P&amp;T'!A1" display="'Operativni P&amp;T'!A1" xr:uid="{00000000-0004-0000-0100-000002000000}"/>
    <hyperlink ref="C6" location="FNPVC!A1" display="FNPVC" xr:uid="{00000000-0004-0000-0100-000003000000}"/>
    <hyperlink ref="C7" location="'EU Doprinos'!A1" display="'EU Doprinos'!A1" xr:uid="{00000000-0004-0000-0100-000004000000}"/>
    <hyperlink ref="C8" location="'Izvori financiranja'!A1" display="'Izvori financiranja'!A1" xr:uid="{00000000-0004-0000-0100-000005000000}"/>
    <hyperlink ref="C9" location="'Financijska održivost'!A1" display="'Financijska održivost'!A1" xr:uid="{00000000-0004-0000-0100-000006000000}"/>
    <hyperlink ref="C10" location="FNPVK!A1" display="FNPVK!A1" xr:uid="{00000000-0004-0000-0100-000007000000}"/>
    <hyperlink ref="C11" location="'Ekonomska  analiza'!A1" display="'Ekonomska  analiza'!A1" xr:uid="{00000000-0004-0000-0100-000008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105"/>
  <sheetViews>
    <sheetView tabSelected="1" topLeftCell="A31" zoomScale="90" zoomScaleNormal="90" workbookViewId="0">
      <selection activeCell="B49" sqref="B49:G49"/>
    </sheetView>
  </sheetViews>
  <sheetFormatPr defaultColWidth="9.140625" defaultRowHeight="12.75" x14ac:dyDescent="0.2"/>
  <cols>
    <col min="1" max="1" width="3.85546875" style="77" customWidth="1"/>
    <col min="2" max="2" width="42.28515625" customWidth="1"/>
    <col min="3" max="3" width="12.28515625" customWidth="1"/>
    <col min="4" max="4" width="12.7109375" customWidth="1"/>
    <col min="5" max="5" width="15.28515625" customWidth="1"/>
    <col min="6" max="6" width="14.28515625" customWidth="1"/>
    <col min="7" max="7" width="12.42578125" customWidth="1"/>
    <col min="8" max="8" width="11" customWidth="1"/>
    <col min="9" max="9" width="9.7109375" customWidth="1"/>
    <col min="25" max="25" width="11.7109375" customWidth="1"/>
  </cols>
  <sheetData>
    <row r="2" spans="1:27" ht="21.6" customHeight="1" x14ac:dyDescent="0.2">
      <c r="B2" s="355" t="s">
        <v>198</v>
      </c>
      <c r="C2" s="355"/>
    </row>
    <row r="3" spans="1:27" ht="36" x14ac:dyDescent="0.2">
      <c r="B3" s="209" t="s">
        <v>228</v>
      </c>
      <c r="C3" s="209"/>
    </row>
    <row r="4" spans="1:27" x14ac:dyDescent="0.2">
      <c r="B4" s="206" t="s">
        <v>176</v>
      </c>
      <c r="C4" s="210"/>
    </row>
    <row r="5" spans="1:27" ht="18" customHeight="1" thickBot="1" x14ac:dyDescent="0.25">
      <c r="B5" s="207"/>
      <c r="C5" s="208"/>
      <c r="D5" s="1"/>
    </row>
    <row r="6" spans="1:27" ht="29.25" customHeight="1" thickTop="1" thickBot="1" x14ac:dyDescent="0.25">
      <c r="B6" s="359" t="s">
        <v>151</v>
      </c>
      <c r="C6" s="360"/>
      <c r="D6" s="360"/>
      <c r="E6" s="361"/>
      <c r="J6" s="78"/>
    </row>
    <row r="7" spans="1:27" ht="21" customHeight="1" thickTop="1" x14ac:dyDescent="0.25">
      <c r="A7" s="262" t="s">
        <v>48</v>
      </c>
      <c r="B7" s="262" t="s">
        <v>235</v>
      </c>
      <c r="C7" s="263"/>
      <c r="D7" s="263"/>
      <c r="E7" s="263"/>
      <c r="F7" s="263"/>
      <c r="G7" s="80"/>
      <c r="H7" s="80"/>
      <c r="I7" s="80"/>
      <c r="J7" s="80"/>
      <c r="K7" s="80"/>
    </row>
    <row r="8" spans="1:27" ht="9" customHeight="1" thickBot="1" x14ac:dyDescent="0.3">
      <c r="B8" s="81"/>
      <c r="C8" s="82"/>
      <c r="D8" s="82"/>
      <c r="E8" s="82"/>
      <c r="F8" s="82"/>
      <c r="G8" s="82"/>
      <c r="H8" s="82"/>
      <c r="I8" s="82"/>
      <c r="J8" s="82"/>
      <c r="K8" s="82"/>
    </row>
    <row r="9" spans="1:27" ht="69" customHeight="1" thickTop="1" thickBot="1" x14ac:dyDescent="0.25">
      <c r="B9" s="352" t="s">
        <v>279</v>
      </c>
      <c r="C9" s="353"/>
      <c r="D9" s="353"/>
      <c r="E9" s="353"/>
      <c r="F9" s="353"/>
      <c r="G9" s="353"/>
      <c r="H9" s="353"/>
      <c r="I9" s="353"/>
      <c r="J9" s="353"/>
      <c r="K9" s="353"/>
      <c r="L9" s="353"/>
      <c r="M9" s="353"/>
      <c r="N9" s="353"/>
      <c r="O9" s="353"/>
      <c r="P9" s="353"/>
      <c r="Q9" s="353"/>
      <c r="R9" s="353"/>
      <c r="S9" s="353"/>
      <c r="T9" s="353"/>
      <c r="U9" s="353"/>
      <c r="V9" s="354"/>
    </row>
    <row r="10" spans="1:27" ht="23.25" customHeight="1" thickTop="1" x14ac:dyDescent="0.2">
      <c r="B10" s="265"/>
      <c r="C10" s="265"/>
      <c r="D10" s="265"/>
      <c r="E10" s="265"/>
      <c r="F10" s="83"/>
      <c r="G10" s="83"/>
      <c r="H10" s="83"/>
      <c r="I10" s="83"/>
      <c r="J10" s="83"/>
      <c r="K10" s="82"/>
    </row>
    <row r="11" spans="1:27" s="86" customFormat="1" ht="57" customHeight="1" x14ac:dyDescent="0.2">
      <c r="A11" s="84"/>
      <c r="B11" s="254" t="s">
        <v>247</v>
      </c>
      <c r="C11" s="257">
        <v>1</v>
      </c>
      <c r="D11" s="258">
        <v>2</v>
      </c>
      <c r="E11" s="258">
        <v>3</v>
      </c>
      <c r="F11" s="258">
        <v>4</v>
      </c>
      <c r="G11" s="258">
        <v>5</v>
      </c>
      <c r="H11" s="258">
        <v>6</v>
      </c>
      <c r="I11" s="258">
        <v>7</v>
      </c>
      <c r="J11" s="258">
        <v>8</v>
      </c>
      <c r="K11" s="258">
        <v>9</v>
      </c>
      <c r="L11" s="258">
        <v>10</v>
      </c>
      <c r="M11" s="258">
        <v>11</v>
      </c>
      <c r="N11" s="258">
        <v>12</v>
      </c>
      <c r="O11" s="258">
        <v>13</v>
      </c>
      <c r="P11" s="258">
        <v>14</v>
      </c>
      <c r="Q11" s="258">
        <v>15</v>
      </c>
      <c r="R11" s="258">
        <v>16</v>
      </c>
      <c r="S11" s="258">
        <v>17</v>
      </c>
      <c r="T11" s="258">
        <v>18</v>
      </c>
      <c r="U11" s="258">
        <v>19</v>
      </c>
      <c r="V11" s="258">
        <v>20</v>
      </c>
    </row>
    <row r="12" spans="1:27" s="88" customFormat="1" ht="30" customHeight="1" x14ac:dyDescent="0.2">
      <c r="A12" s="87"/>
      <c r="B12" s="254" t="s">
        <v>242</v>
      </c>
      <c r="C12" s="259" t="s">
        <v>103</v>
      </c>
      <c r="D12" s="259" t="s">
        <v>103</v>
      </c>
      <c r="E12" s="259" t="s">
        <v>103</v>
      </c>
      <c r="F12" s="259" t="s">
        <v>103</v>
      </c>
      <c r="G12" s="259" t="s">
        <v>103</v>
      </c>
      <c r="H12" s="259" t="s">
        <v>103</v>
      </c>
      <c r="I12" s="259" t="s">
        <v>103</v>
      </c>
      <c r="J12" s="259" t="s">
        <v>103</v>
      </c>
      <c r="K12" s="259" t="s">
        <v>103</v>
      </c>
      <c r="L12" s="259" t="s">
        <v>103</v>
      </c>
      <c r="M12" s="259" t="s">
        <v>103</v>
      </c>
      <c r="N12" s="259" t="s">
        <v>103</v>
      </c>
      <c r="O12" s="259" t="s">
        <v>103</v>
      </c>
      <c r="P12" s="259" t="s">
        <v>103</v>
      </c>
      <c r="Q12" s="259" t="s">
        <v>103</v>
      </c>
      <c r="R12" s="259" t="s">
        <v>103</v>
      </c>
      <c r="S12" s="259" t="s">
        <v>103</v>
      </c>
      <c r="T12" s="259" t="s">
        <v>103</v>
      </c>
      <c r="U12" s="259" t="s">
        <v>103</v>
      </c>
      <c r="V12" s="259" t="s">
        <v>103</v>
      </c>
      <c r="W12"/>
      <c r="X12"/>
      <c r="Y12"/>
      <c r="Z12"/>
      <c r="AA12"/>
    </row>
    <row r="13" spans="1:27" ht="26.25" customHeight="1" x14ac:dyDescent="0.2">
      <c r="B13" s="255" t="s">
        <v>236</v>
      </c>
      <c r="C13" s="57"/>
      <c r="D13" s="57"/>
      <c r="E13" s="57"/>
      <c r="F13" s="58"/>
      <c r="G13" s="58"/>
      <c r="H13" s="58"/>
      <c r="I13" s="58"/>
      <c r="J13" s="58"/>
      <c r="K13" s="58"/>
      <c r="L13" s="58"/>
      <c r="M13" s="58"/>
      <c r="N13" s="58"/>
      <c r="O13" s="58"/>
      <c r="P13" s="58"/>
      <c r="Q13" s="58"/>
      <c r="R13" s="58"/>
      <c r="S13" s="58"/>
      <c r="T13" s="58"/>
      <c r="U13" s="58"/>
      <c r="V13" s="58"/>
    </row>
    <row r="14" spans="1:27" ht="19.5" customHeight="1" x14ac:dyDescent="0.2">
      <c r="B14" s="189" t="s">
        <v>72</v>
      </c>
      <c r="C14" s="57"/>
      <c r="D14" s="57"/>
      <c r="E14" s="57"/>
      <c r="F14" s="58"/>
      <c r="G14" s="58"/>
      <c r="H14" s="58"/>
      <c r="I14" s="58"/>
      <c r="J14" s="58"/>
      <c r="K14" s="58"/>
      <c r="L14" s="58"/>
      <c r="M14" s="58"/>
      <c r="N14" s="58"/>
      <c r="O14" s="58"/>
      <c r="P14" s="58"/>
      <c r="Q14" s="58"/>
      <c r="R14" s="58"/>
      <c r="S14" s="58"/>
      <c r="T14" s="58"/>
      <c r="U14" s="58"/>
      <c r="V14" s="58"/>
    </row>
    <row r="15" spans="1:27" ht="19.5" customHeight="1" x14ac:dyDescent="0.2">
      <c r="B15" s="78" t="s">
        <v>71</v>
      </c>
      <c r="C15" s="57"/>
      <c r="D15" s="57"/>
      <c r="E15" s="57"/>
      <c r="F15" s="224"/>
      <c r="G15" s="224"/>
      <c r="H15" s="224"/>
      <c r="I15" s="224"/>
      <c r="J15" s="224"/>
      <c r="K15" s="224"/>
      <c r="L15" s="224"/>
      <c r="M15" s="224"/>
      <c r="N15" s="224"/>
      <c r="O15" s="224"/>
      <c r="P15" s="224"/>
      <c r="Q15" s="224"/>
      <c r="R15" s="224"/>
      <c r="S15" s="224"/>
      <c r="T15" s="224"/>
      <c r="U15" s="224"/>
      <c r="V15" s="224"/>
    </row>
    <row r="16" spans="1:27" ht="19.5" customHeight="1" x14ac:dyDescent="0.2">
      <c r="B16" s="190" t="s">
        <v>54</v>
      </c>
      <c r="C16" s="57"/>
      <c r="D16" s="57"/>
      <c r="E16" s="57"/>
      <c r="F16" s="58"/>
      <c r="G16" s="58"/>
      <c r="H16" s="58"/>
      <c r="I16" s="58"/>
      <c r="J16" s="58"/>
      <c r="K16" s="58"/>
      <c r="L16" s="58"/>
      <c r="M16" s="58"/>
      <c r="N16" s="58"/>
      <c r="O16" s="58"/>
      <c r="P16" s="58"/>
      <c r="Q16" s="58"/>
      <c r="R16" s="58"/>
      <c r="S16" s="58"/>
      <c r="T16" s="58"/>
      <c r="U16" s="58"/>
      <c r="V16" s="58"/>
    </row>
    <row r="17" spans="1:22" ht="19.5" customHeight="1" x14ac:dyDescent="0.2">
      <c r="B17" s="190" t="s">
        <v>199</v>
      </c>
      <c r="C17" s="57"/>
      <c r="D17" s="57"/>
      <c r="E17" s="57"/>
      <c r="F17" s="58"/>
      <c r="G17" s="58"/>
      <c r="H17" s="58"/>
      <c r="I17" s="58"/>
      <c r="J17" s="58"/>
      <c r="K17" s="58"/>
      <c r="L17" s="58"/>
      <c r="M17" s="58"/>
      <c r="N17" s="58"/>
      <c r="O17" s="58"/>
      <c r="P17" s="58"/>
      <c r="Q17" s="58"/>
      <c r="R17" s="58"/>
      <c r="S17" s="58"/>
      <c r="T17" s="58"/>
      <c r="U17" s="58"/>
      <c r="V17" s="58"/>
    </row>
    <row r="18" spans="1:22" ht="22.5" customHeight="1" x14ac:dyDescent="0.2">
      <c r="B18" s="90" t="s">
        <v>53</v>
      </c>
      <c r="C18" s="2">
        <f>SUM(C13:C17)</f>
        <v>0</v>
      </c>
      <c r="D18" s="2">
        <f>SUM(D13:D17)</f>
        <v>0</v>
      </c>
      <c r="E18" s="2">
        <f t="shared" ref="E18:U18" si="0">SUM(E13:E17)</f>
        <v>0</v>
      </c>
      <c r="F18" s="2">
        <f t="shared" si="0"/>
        <v>0</v>
      </c>
      <c r="G18" s="2">
        <f t="shared" si="0"/>
        <v>0</v>
      </c>
      <c r="H18" s="2">
        <f t="shared" si="0"/>
        <v>0</v>
      </c>
      <c r="I18" s="2">
        <f t="shared" si="0"/>
        <v>0</v>
      </c>
      <c r="J18" s="2">
        <f t="shared" si="0"/>
        <v>0</v>
      </c>
      <c r="K18" s="2">
        <f t="shared" si="0"/>
        <v>0</v>
      </c>
      <c r="L18" s="2">
        <f t="shared" si="0"/>
        <v>0</v>
      </c>
      <c r="M18" s="2">
        <f t="shared" si="0"/>
        <v>0</v>
      </c>
      <c r="N18" s="2">
        <f t="shared" si="0"/>
        <v>0</v>
      </c>
      <c r="O18" s="2">
        <f t="shared" si="0"/>
        <v>0</v>
      </c>
      <c r="P18" s="2">
        <f t="shared" si="0"/>
        <v>0</v>
      </c>
      <c r="Q18" s="2">
        <f t="shared" si="0"/>
        <v>0</v>
      </c>
      <c r="R18" s="2">
        <f t="shared" si="0"/>
        <v>0</v>
      </c>
      <c r="S18" s="2">
        <f t="shared" si="0"/>
        <v>0</v>
      </c>
      <c r="T18" s="2">
        <f t="shared" si="0"/>
        <v>0</v>
      </c>
      <c r="U18" s="2">
        <f t="shared" si="0"/>
        <v>0</v>
      </c>
      <c r="V18" s="2">
        <f t="shared" ref="V18" si="1">SUM(V13:V17)</f>
        <v>0</v>
      </c>
    </row>
    <row r="19" spans="1:22" ht="9" customHeight="1" x14ac:dyDescent="0.25">
      <c r="B19" s="81"/>
      <c r="C19" s="356"/>
      <c r="D19" s="357"/>
      <c r="E19" s="357"/>
      <c r="F19" s="357"/>
      <c r="G19" s="357"/>
      <c r="H19" s="357"/>
      <c r="I19" s="357"/>
      <c r="J19" s="357"/>
      <c r="K19" s="358"/>
    </row>
    <row r="20" spans="1:22" ht="21" customHeight="1" x14ac:dyDescent="0.25">
      <c r="A20" s="264" t="s">
        <v>49</v>
      </c>
      <c r="B20" s="262" t="s">
        <v>186</v>
      </c>
      <c r="C20" s="263"/>
      <c r="D20" s="80"/>
      <c r="E20" s="80"/>
      <c r="F20" s="80"/>
      <c r="G20" s="80"/>
      <c r="H20" s="80"/>
      <c r="I20" s="80"/>
      <c r="J20" s="80"/>
      <c r="K20" s="80"/>
    </row>
    <row r="21" spans="1:22" ht="9" customHeight="1" thickBot="1" x14ac:dyDescent="0.3">
      <c r="B21" s="81"/>
      <c r="C21" s="82"/>
      <c r="D21" s="82"/>
      <c r="E21" s="82"/>
      <c r="F21" s="82"/>
      <c r="G21" s="82"/>
      <c r="H21" s="82"/>
      <c r="I21" s="82"/>
      <c r="J21" s="82"/>
      <c r="K21" s="82"/>
    </row>
    <row r="22" spans="1:22" ht="51.75" customHeight="1" thickTop="1" thickBot="1" x14ac:dyDescent="0.25">
      <c r="B22" s="349" t="s">
        <v>245</v>
      </c>
      <c r="C22" s="350"/>
      <c r="D22" s="350"/>
      <c r="E22" s="350"/>
      <c r="F22" s="350"/>
      <c r="G22" s="350"/>
      <c r="H22" s="350"/>
      <c r="I22" s="350"/>
      <c r="J22" s="351"/>
      <c r="K22" s="82"/>
    </row>
    <row r="23" spans="1:22" ht="9" customHeight="1" thickTop="1" x14ac:dyDescent="0.25">
      <c r="B23" s="81"/>
      <c r="C23" s="83"/>
      <c r="D23" s="83"/>
      <c r="E23" s="83"/>
      <c r="F23" s="82"/>
      <c r="G23" s="82"/>
      <c r="H23" s="82"/>
      <c r="I23" s="82"/>
      <c r="J23" s="82"/>
      <c r="K23" s="82"/>
    </row>
    <row r="24" spans="1:22" ht="31.5" customHeight="1" x14ac:dyDescent="0.2">
      <c r="B24" s="85" t="s">
        <v>59</v>
      </c>
      <c r="C24" s="259" t="s">
        <v>60</v>
      </c>
      <c r="D24" s="254" t="s">
        <v>251</v>
      </c>
      <c r="E24" s="254" t="s">
        <v>250</v>
      </c>
    </row>
    <row r="25" spans="1:22" ht="24" customHeight="1" x14ac:dyDescent="0.2">
      <c r="B25" s="191" t="s">
        <v>61</v>
      </c>
      <c r="C25" s="59"/>
      <c r="D25" s="226"/>
      <c r="E25" s="4">
        <f>C25*D25</f>
        <v>0</v>
      </c>
    </row>
    <row r="26" spans="1:22" ht="24" customHeight="1" x14ac:dyDescent="0.2">
      <c r="B26" s="191" t="s">
        <v>202</v>
      </c>
      <c r="C26" s="59"/>
      <c r="D26" s="226"/>
      <c r="E26" s="4">
        <f t="shared" ref="E26:E31" si="2">C26*D26</f>
        <v>0</v>
      </c>
    </row>
    <row r="27" spans="1:22" ht="24" customHeight="1" x14ac:dyDescent="0.2">
      <c r="B27" s="191" t="s">
        <v>201</v>
      </c>
      <c r="C27" s="59"/>
      <c r="D27" s="226"/>
      <c r="E27" s="4">
        <f t="shared" si="2"/>
        <v>0</v>
      </c>
    </row>
    <row r="28" spans="1:22" ht="24" customHeight="1" x14ac:dyDescent="0.2">
      <c r="B28" s="191" t="s">
        <v>62</v>
      </c>
      <c r="C28" s="59"/>
      <c r="D28" s="226"/>
      <c r="E28" s="4">
        <f t="shared" si="2"/>
        <v>0</v>
      </c>
    </row>
    <row r="29" spans="1:22" ht="24" customHeight="1" x14ac:dyDescent="0.2">
      <c r="B29" s="191" t="s">
        <v>63</v>
      </c>
      <c r="C29" s="59"/>
      <c r="D29" s="226"/>
      <c r="E29" s="4">
        <f t="shared" si="2"/>
        <v>0</v>
      </c>
    </row>
    <row r="30" spans="1:22" ht="24" customHeight="1" x14ac:dyDescent="0.2">
      <c r="B30" s="191" t="s">
        <v>203</v>
      </c>
      <c r="C30" s="59"/>
      <c r="D30" s="226"/>
      <c r="E30" s="4">
        <f t="shared" si="2"/>
        <v>0</v>
      </c>
    </row>
    <row r="31" spans="1:22" ht="24" customHeight="1" x14ac:dyDescent="0.2">
      <c r="B31" s="191" t="s">
        <v>170</v>
      </c>
      <c r="C31" s="59"/>
      <c r="D31" s="226"/>
      <c r="E31" s="4">
        <f t="shared" si="2"/>
        <v>0</v>
      </c>
    </row>
    <row r="32" spans="1:22" ht="24" customHeight="1" x14ac:dyDescent="0.2">
      <c r="B32" s="3" t="s">
        <v>171</v>
      </c>
      <c r="C32" s="3"/>
      <c r="D32" s="3"/>
      <c r="E32" s="5">
        <f>SUM(E25:E31)</f>
        <v>0</v>
      </c>
    </row>
    <row r="33" spans="1:11" ht="9" customHeight="1" x14ac:dyDescent="0.2">
      <c r="B33" s="91"/>
      <c r="C33" s="92"/>
      <c r="D33" s="92"/>
      <c r="E33" s="47"/>
    </row>
    <row r="34" spans="1:11" ht="24" customHeight="1" x14ac:dyDescent="0.25">
      <c r="A34" s="264" t="s">
        <v>50</v>
      </c>
      <c r="B34" s="262" t="s">
        <v>161</v>
      </c>
      <c r="C34" s="263"/>
      <c r="K34" s="80"/>
    </row>
    <row r="35" spans="1:11" ht="9" customHeight="1" thickBot="1" x14ac:dyDescent="0.3">
      <c r="B35" s="81"/>
      <c r="C35" s="82"/>
      <c r="D35" s="82"/>
      <c r="E35" s="82"/>
      <c r="F35" s="82"/>
      <c r="G35" s="82"/>
      <c r="H35" s="82"/>
      <c r="I35" s="82"/>
      <c r="J35" s="82"/>
      <c r="K35" s="82"/>
    </row>
    <row r="36" spans="1:11" ht="52.5" customHeight="1" thickTop="1" thickBot="1" x14ac:dyDescent="0.25">
      <c r="B36" s="349" t="s">
        <v>200</v>
      </c>
      <c r="C36" s="350"/>
      <c r="D36" s="350"/>
      <c r="E36" s="350"/>
      <c r="F36" s="350"/>
      <c r="G36" s="351"/>
      <c r="H36" s="82"/>
      <c r="I36" s="82"/>
      <c r="J36" s="82"/>
      <c r="K36" s="82"/>
    </row>
    <row r="37" spans="1:11" ht="9" customHeight="1" thickTop="1" x14ac:dyDescent="0.25">
      <c r="B37" s="81"/>
      <c r="C37" s="83"/>
      <c r="D37" s="83"/>
      <c r="E37" s="83"/>
      <c r="F37" s="82"/>
      <c r="G37" s="82"/>
      <c r="H37" s="82"/>
      <c r="I37" s="82"/>
      <c r="J37" s="82"/>
      <c r="K37" s="82"/>
    </row>
    <row r="38" spans="1:11" ht="30.75" customHeight="1" x14ac:dyDescent="0.2">
      <c r="B38" s="93" t="s">
        <v>59</v>
      </c>
      <c r="C38" s="93" t="s">
        <v>64</v>
      </c>
      <c r="D38" s="100" t="s">
        <v>251</v>
      </c>
      <c r="E38" s="187" t="s">
        <v>250</v>
      </c>
    </row>
    <row r="39" spans="1:11" ht="24" customHeight="1" x14ac:dyDescent="0.2">
      <c r="B39" s="192" t="s">
        <v>65</v>
      </c>
      <c r="C39" s="227"/>
      <c r="D39" s="226"/>
      <c r="E39" s="4">
        <f>C39*D39</f>
        <v>0</v>
      </c>
    </row>
    <row r="40" spans="1:11" ht="24" customHeight="1" x14ac:dyDescent="0.2">
      <c r="B40" s="192" t="s">
        <v>74</v>
      </c>
      <c r="C40" s="59"/>
      <c r="D40" s="223"/>
      <c r="E40" s="4">
        <f>C40*D40</f>
        <v>0</v>
      </c>
    </row>
    <row r="41" spans="1:11" ht="36.75" customHeight="1" x14ac:dyDescent="0.2">
      <c r="B41" s="192" t="s">
        <v>66</v>
      </c>
      <c r="C41" s="59"/>
      <c r="D41" s="223"/>
      <c r="E41" s="4">
        <f>C41*D41</f>
        <v>0</v>
      </c>
    </row>
    <row r="42" spans="1:11" ht="39.75" customHeight="1" x14ac:dyDescent="0.2">
      <c r="B42" s="193" t="s">
        <v>95</v>
      </c>
      <c r="C42" s="227"/>
      <c r="D42" s="226"/>
      <c r="E42" s="4">
        <f>C42*D42</f>
        <v>0</v>
      </c>
    </row>
    <row r="43" spans="1:11" ht="36.75" customHeight="1" x14ac:dyDescent="0.2">
      <c r="B43" s="192" t="s">
        <v>67</v>
      </c>
      <c r="C43" s="227"/>
      <c r="D43" s="226"/>
      <c r="E43" s="4">
        <f>C43*D43</f>
        <v>0</v>
      </c>
    </row>
    <row r="44" spans="1:11" ht="50.25" customHeight="1" x14ac:dyDescent="0.2">
      <c r="B44" s="194" t="s">
        <v>160</v>
      </c>
      <c r="C44" s="219"/>
      <c r="D44" s="222"/>
      <c r="E44" s="228"/>
    </row>
    <row r="45" spans="1:11" ht="27" customHeight="1" x14ac:dyDescent="0.2">
      <c r="B45" s="3" t="s">
        <v>187</v>
      </c>
      <c r="C45" s="3"/>
      <c r="D45" s="3"/>
      <c r="E45" s="5">
        <f>SUM(E39:E44)</f>
        <v>0</v>
      </c>
    </row>
    <row r="46" spans="1:11" ht="9" customHeight="1" x14ac:dyDescent="0.2">
      <c r="B46" s="92"/>
      <c r="C46" s="92"/>
      <c r="D46" s="92"/>
      <c r="E46" s="47"/>
    </row>
    <row r="47" spans="1:11" ht="21" customHeight="1" x14ac:dyDescent="0.25">
      <c r="A47" s="264" t="s">
        <v>55</v>
      </c>
      <c r="B47" s="262" t="s">
        <v>90</v>
      </c>
      <c r="C47" s="80"/>
      <c r="D47" s="80"/>
      <c r="E47" s="80"/>
      <c r="F47" s="80"/>
      <c r="G47" s="80"/>
      <c r="H47" s="80"/>
      <c r="I47" s="80"/>
      <c r="J47" s="80"/>
      <c r="K47" s="80"/>
    </row>
    <row r="48" spans="1:11" ht="9" customHeight="1" thickBot="1" x14ac:dyDescent="0.3">
      <c r="B48" s="81"/>
      <c r="C48" s="82"/>
      <c r="D48" s="82"/>
      <c r="E48" s="82"/>
      <c r="F48" s="82"/>
      <c r="G48" s="82"/>
      <c r="H48" s="82"/>
      <c r="I48" s="82"/>
      <c r="J48" s="82"/>
      <c r="K48" s="82"/>
    </row>
    <row r="49" spans="1:11" ht="63.75" customHeight="1" thickTop="1" thickBot="1" x14ac:dyDescent="0.25">
      <c r="B49" s="349" t="s">
        <v>204</v>
      </c>
      <c r="C49" s="350"/>
      <c r="D49" s="350"/>
      <c r="E49" s="350"/>
      <c r="F49" s="350"/>
      <c r="G49" s="351"/>
      <c r="H49" s="82"/>
      <c r="I49" s="82"/>
      <c r="J49" s="82"/>
      <c r="K49" s="82"/>
    </row>
    <row r="50" spans="1:11" ht="9" customHeight="1" thickTop="1" x14ac:dyDescent="0.25">
      <c r="B50" s="81"/>
      <c r="C50" s="82"/>
      <c r="D50" s="82"/>
      <c r="E50" s="82"/>
      <c r="F50" s="82"/>
      <c r="G50" s="82"/>
      <c r="H50" s="82"/>
      <c r="I50" s="82"/>
      <c r="J50" s="82"/>
      <c r="K50" s="82"/>
    </row>
    <row r="51" spans="1:11" ht="20.25" customHeight="1" x14ac:dyDescent="0.25">
      <c r="A51" s="77" t="s">
        <v>156</v>
      </c>
      <c r="B51" s="256" t="s">
        <v>152</v>
      </c>
      <c r="C51" s="261"/>
      <c r="D51" s="94"/>
      <c r="E51" s="94"/>
      <c r="F51" s="94"/>
      <c r="G51" s="94"/>
      <c r="H51" s="81"/>
      <c r="I51" s="81"/>
      <c r="J51" s="81"/>
      <c r="K51" s="81"/>
    </row>
    <row r="52" spans="1:11" ht="9" customHeight="1" x14ac:dyDescent="0.25">
      <c r="B52" s="81"/>
      <c r="D52" s="95"/>
      <c r="E52" s="95"/>
      <c r="F52" s="95"/>
      <c r="G52" s="362"/>
      <c r="H52" s="363"/>
      <c r="I52" s="363"/>
      <c r="J52" s="363"/>
      <c r="K52" s="364"/>
    </row>
    <row r="53" spans="1:11" ht="36.75" customHeight="1" x14ac:dyDescent="0.2">
      <c r="B53" s="85" t="s">
        <v>141</v>
      </c>
      <c r="C53" s="93" t="s">
        <v>145</v>
      </c>
      <c r="D53" s="93" t="s">
        <v>146</v>
      </c>
      <c r="E53" s="93" t="s">
        <v>147</v>
      </c>
      <c r="F53" s="93" t="s">
        <v>148</v>
      </c>
      <c r="G53" s="96"/>
    </row>
    <row r="54" spans="1:11" ht="24" customHeight="1" x14ac:dyDescent="0.2">
      <c r="B54" s="89" t="s">
        <v>57</v>
      </c>
      <c r="C54" s="97" t="s">
        <v>97</v>
      </c>
      <c r="D54" s="59"/>
      <c r="E54" s="59"/>
      <c r="F54" s="60"/>
    </row>
    <row r="55" spans="1:11" ht="24" customHeight="1" x14ac:dyDescent="0.2">
      <c r="B55" s="89" t="s">
        <v>58</v>
      </c>
      <c r="C55" s="97" t="s">
        <v>73</v>
      </c>
      <c r="D55" s="59"/>
      <c r="E55" s="59"/>
      <c r="F55" s="60"/>
    </row>
    <row r="56" spans="1:11" ht="24" customHeight="1" x14ac:dyDescent="0.2">
      <c r="B56" s="3" t="s">
        <v>45</v>
      </c>
      <c r="C56" s="3"/>
      <c r="D56" s="3">
        <f>SUM(D54:D55)</f>
        <v>0</v>
      </c>
      <c r="E56" s="3">
        <f>SUM(E54:E55)</f>
        <v>0</v>
      </c>
      <c r="F56" s="3">
        <f>SUM(F54:F55)</f>
        <v>0</v>
      </c>
    </row>
    <row r="57" spans="1:11" ht="9" customHeight="1" x14ac:dyDescent="0.25">
      <c r="B57" s="81"/>
      <c r="C57" s="82"/>
      <c r="D57" s="82"/>
      <c r="E57" s="82"/>
      <c r="F57" s="82"/>
      <c r="G57" s="82"/>
      <c r="H57" s="82"/>
      <c r="I57" s="82"/>
      <c r="J57" s="82"/>
      <c r="K57" s="82"/>
    </row>
    <row r="58" spans="1:11" ht="9" customHeight="1" x14ac:dyDescent="0.25">
      <c r="B58" s="81"/>
      <c r="C58" s="82"/>
      <c r="D58" s="82"/>
      <c r="E58" s="82"/>
      <c r="F58" s="82"/>
      <c r="G58" s="82"/>
      <c r="H58" s="82"/>
      <c r="I58" s="82"/>
      <c r="J58" s="82"/>
      <c r="K58" s="82"/>
    </row>
    <row r="59" spans="1:11" ht="16.5" customHeight="1" x14ac:dyDescent="0.2">
      <c r="A59" s="77" t="s">
        <v>157</v>
      </c>
      <c r="B59" s="79" t="s">
        <v>153</v>
      </c>
      <c r="C59" s="96"/>
      <c r="D59" s="96"/>
      <c r="E59" s="96"/>
    </row>
    <row r="60" spans="1:11" ht="9" customHeight="1" x14ac:dyDescent="0.2">
      <c r="B60" s="98"/>
      <c r="C60" s="96"/>
      <c r="D60" s="96"/>
      <c r="E60" s="96"/>
    </row>
    <row r="61" spans="1:11" ht="36" customHeight="1" x14ac:dyDescent="0.2">
      <c r="B61" s="93" t="s">
        <v>140</v>
      </c>
      <c r="C61" s="93" t="s">
        <v>142</v>
      </c>
      <c r="D61" s="93" t="s">
        <v>143</v>
      </c>
      <c r="E61" s="188" t="s">
        <v>237</v>
      </c>
      <c r="F61" s="93" t="s">
        <v>144</v>
      </c>
    </row>
    <row r="62" spans="1:11" ht="24" customHeight="1" x14ac:dyDescent="0.2">
      <c r="B62" s="89" t="s">
        <v>57</v>
      </c>
      <c r="C62" s="97" t="s">
        <v>97</v>
      </c>
      <c r="D62" s="229">
        <f>D54+E54+F54</f>
        <v>0</v>
      </c>
      <c r="E62" s="58"/>
      <c r="F62" s="62">
        <f>D62*E62</f>
        <v>0</v>
      </c>
    </row>
    <row r="63" spans="1:11" ht="24" customHeight="1" x14ac:dyDescent="0.2">
      <c r="B63" s="89" t="s">
        <v>69</v>
      </c>
      <c r="C63" s="97" t="s">
        <v>73</v>
      </c>
      <c r="D63" s="229">
        <f>D55+E55+F55</f>
        <v>0</v>
      </c>
      <c r="E63" s="58"/>
      <c r="F63" s="62">
        <f>D63*E63</f>
        <v>0</v>
      </c>
    </row>
    <row r="64" spans="1:11" ht="24" customHeight="1" x14ac:dyDescent="0.2">
      <c r="B64" s="99" t="s">
        <v>53</v>
      </c>
      <c r="C64" s="99"/>
      <c r="D64" s="99">
        <f>SUM(D62:D63)</f>
        <v>0</v>
      </c>
      <c r="E64" s="99"/>
      <c r="F64" s="6">
        <f>SUM(F62:F63)</f>
        <v>0</v>
      </c>
    </row>
    <row r="65" spans="1:11" ht="9" customHeight="1" x14ac:dyDescent="0.25">
      <c r="B65" s="81"/>
      <c r="C65" s="82"/>
      <c r="D65" s="82"/>
      <c r="E65" s="82"/>
      <c r="F65" s="82"/>
      <c r="G65" s="82"/>
      <c r="H65" s="82"/>
      <c r="I65" s="82"/>
      <c r="J65" s="82"/>
      <c r="K65" s="82"/>
    </row>
    <row r="66" spans="1:11" ht="16.5" customHeight="1" x14ac:dyDescent="0.2">
      <c r="A66" s="77" t="s">
        <v>158</v>
      </c>
      <c r="B66" s="79" t="s">
        <v>154</v>
      </c>
      <c r="C66" s="82"/>
      <c r="D66" s="82"/>
      <c r="G66" s="82"/>
      <c r="H66" s="82"/>
      <c r="I66" s="82"/>
      <c r="J66" s="82"/>
      <c r="K66" s="82"/>
    </row>
    <row r="67" spans="1:11" ht="9" customHeight="1" x14ac:dyDescent="0.25">
      <c r="B67" s="81"/>
      <c r="C67" s="82"/>
      <c r="D67" s="82"/>
      <c r="G67" s="82"/>
      <c r="H67" s="82"/>
      <c r="I67" s="82"/>
      <c r="J67" s="82"/>
      <c r="K67" s="82"/>
    </row>
    <row r="68" spans="1:11" ht="51" x14ac:dyDescent="0.2">
      <c r="B68" s="100" t="s">
        <v>155</v>
      </c>
      <c r="C68" s="100" t="s">
        <v>205</v>
      </c>
      <c r="D68" s="100" t="s">
        <v>206</v>
      </c>
      <c r="E68" s="100" t="s">
        <v>238</v>
      </c>
    </row>
    <row r="69" spans="1:11" ht="24" customHeight="1" x14ac:dyDescent="0.2">
      <c r="B69" s="101" t="s">
        <v>91</v>
      </c>
      <c r="C69" s="59"/>
      <c r="D69" s="58"/>
      <c r="E69" s="58"/>
    </row>
    <row r="70" spans="1:11" ht="26.25" customHeight="1" x14ac:dyDescent="0.2">
      <c r="B70" s="194" t="s">
        <v>246</v>
      </c>
      <c r="C70" s="219"/>
      <c r="D70" s="219"/>
      <c r="E70" s="58"/>
    </row>
    <row r="71" spans="1:11" ht="24" customHeight="1" x14ac:dyDescent="0.2">
      <c r="B71" s="101" t="s">
        <v>92</v>
      </c>
      <c r="C71" s="219"/>
      <c r="D71" s="219"/>
      <c r="E71" s="61"/>
    </row>
    <row r="72" spans="1:11" ht="24" customHeight="1" x14ac:dyDescent="0.2">
      <c r="B72" s="101" t="s">
        <v>93</v>
      </c>
      <c r="C72" s="220"/>
      <c r="D72" s="220"/>
      <c r="E72" s="61"/>
    </row>
    <row r="73" spans="1:11" ht="24" customHeight="1" x14ac:dyDescent="0.2">
      <c r="B73" s="101" t="s">
        <v>94</v>
      </c>
      <c r="C73" s="221"/>
      <c r="D73" s="221"/>
      <c r="E73" s="61"/>
      <c r="F73" s="102"/>
    </row>
    <row r="74" spans="1:11" ht="9" customHeight="1" x14ac:dyDescent="0.2">
      <c r="A74"/>
    </row>
    <row r="75" spans="1:11" ht="21" customHeight="1" x14ac:dyDescent="0.25">
      <c r="A75" s="264" t="s">
        <v>56</v>
      </c>
      <c r="B75" s="262" t="s">
        <v>240</v>
      </c>
      <c r="C75" s="263"/>
      <c r="D75" s="263"/>
      <c r="E75" s="263"/>
      <c r="F75" s="263"/>
      <c r="G75" s="263"/>
      <c r="H75" s="80"/>
      <c r="I75" s="80"/>
      <c r="J75" s="80"/>
      <c r="K75" s="80"/>
    </row>
    <row r="76" spans="1:11" ht="9" customHeight="1" thickBot="1" x14ac:dyDescent="0.3">
      <c r="B76" s="81"/>
      <c r="C76" s="82"/>
      <c r="D76" s="82"/>
      <c r="E76" s="82"/>
      <c r="F76" s="82"/>
      <c r="G76" s="82"/>
      <c r="H76" s="82"/>
      <c r="I76" s="82"/>
      <c r="J76" s="82"/>
      <c r="K76" s="82"/>
    </row>
    <row r="77" spans="1:11" ht="80.25" customHeight="1" thickTop="1" thickBot="1" x14ac:dyDescent="0.25">
      <c r="B77" s="349" t="s">
        <v>252</v>
      </c>
      <c r="C77" s="350"/>
      <c r="D77" s="350"/>
      <c r="E77" s="350"/>
      <c r="F77" s="350"/>
      <c r="G77" s="350"/>
      <c r="H77" s="350"/>
      <c r="I77" s="351"/>
      <c r="J77" s="82"/>
      <c r="K77" s="82"/>
    </row>
    <row r="78" spans="1:11" ht="9" customHeight="1" thickTop="1" x14ac:dyDescent="0.25">
      <c r="B78" s="81"/>
      <c r="C78" s="83"/>
      <c r="D78" s="83"/>
      <c r="E78" s="83"/>
      <c r="F78" s="83"/>
      <c r="G78" s="83"/>
      <c r="H78" s="82"/>
      <c r="I78" s="82"/>
      <c r="J78" s="82"/>
      <c r="K78" s="82"/>
    </row>
    <row r="79" spans="1:11" s="103" customFormat="1" ht="63.75" customHeight="1" x14ac:dyDescent="0.2">
      <c r="A79" s="87"/>
      <c r="B79" s="100" t="s">
        <v>239</v>
      </c>
      <c r="C79" s="248"/>
      <c r="D79" s="100" t="s">
        <v>233</v>
      </c>
      <c r="E79" s="100" t="s">
        <v>234</v>
      </c>
      <c r="F79" s="100" t="s">
        <v>241</v>
      </c>
      <c r="G79" s="248"/>
    </row>
    <row r="80" spans="1:11" ht="18.75" customHeight="1" x14ac:dyDescent="0.2">
      <c r="B80" s="191" t="s">
        <v>209</v>
      </c>
      <c r="C80" s="250"/>
      <c r="D80" s="225"/>
      <c r="E80" s="249"/>
      <c r="F80" s="225"/>
      <c r="G80" s="249"/>
    </row>
    <row r="81" spans="2:7" ht="18.75" customHeight="1" x14ac:dyDescent="0.2">
      <c r="B81" s="191" t="s">
        <v>70</v>
      </c>
      <c r="C81" s="250"/>
      <c r="D81" s="225"/>
      <c r="E81" s="249"/>
      <c r="F81" s="225"/>
      <c r="G81" s="249"/>
    </row>
    <row r="82" spans="2:7" ht="18.75" customHeight="1" x14ac:dyDescent="0.2">
      <c r="B82" s="191" t="s">
        <v>51</v>
      </c>
      <c r="C82" s="250"/>
      <c r="D82" s="225"/>
      <c r="E82" s="249"/>
      <c r="F82" s="225"/>
      <c r="G82" s="249"/>
    </row>
    <row r="83" spans="2:7" ht="18.75" customHeight="1" x14ac:dyDescent="0.2">
      <c r="B83" s="191" t="s">
        <v>52</v>
      </c>
      <c r="C83" s="250"/>
      <c r="D83" s="225"/>
      <c r="E83" s="249"/>
      <c r="F83" s="225"/>
      <c r="G83" s="249"/>
    </row>
    <row r="84" spans="2:7" ht="18.75" customHeight="1" x14ac:dyDescent="0.2">
      <c r="B84" s="191" t="s">
        <v>199</v>
      </c>
      <c r="C84" s="250"/>
      <c r="D84" s="225"/>
      <c r="E84" s="249"/>
      <c r="F84" s="225"/>
      <c r="G84" s="249"/>
    </row>
    <row r="85" spans="2:7" ht="24" customHeight="1" x14ac:dyDescent="0.2">
      <c r="B85" s="251"/>
      <c r="C85" s="249"/>
      <c r="D85" s="252"/>
      <c r="E85" s="249"/>
      <c r="F85" s="253"/>
      <c r="G85" s="249"/>
    </row>
    <row r="86" spans="2:7" customFormat="1" ht="12.75" customHeight="1" x14ac:dyDescent="0.2"/>
    <row r="87" spans="2:7" ht="24" customHeight="1" x14ac:dyDescent="0.3">
      <c r="C87" s="105"/>
    </row>
    <row r="88" spans="2:7" ht="24" customHeight="1" x14ac:dyDescent="0.3">
      <c r="C88" s="105"/>
    </row>
    <row r="89" spans="2:7" ht="24" customHeight="1" x14ac:dyDescent="0.3">
      <c r="C89" s="105"/>
    </row>
    <row r="90" spans="2:7" ht="24" customHeight="1" x14ac:dyDescent="0.2"/>
    <row r="91" spans="2:7" ht="24" customHeight="1" x14ac:dyDescent="0.2"/>
    <row r="92" spans="2:7" ht="24" customHeight="1" x14ac:dyDescent="0.2"/>
    <row r="93" spans="2:7" ht="24" customHeight="1" x14ac:dyDescent="0.2"/>
    <row r="94" spans="2:7" ht="24" customHeight="1" x14ac:dyDescent="0.2"/>
    <row r="95" spans="2:7" ht="24" customHeight="1" x14ac:dyDescent="0.2"/>
    <row r="96" spans="2:7"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sheetData>
  <dataConsolidate/>
  <mergeCells count="9">
    <mergeCell ref="B77:I77"/>
    <mergeCell ref="B9:V9"/>
    <mergeCell ref="B2:C2"/>
    <mergeCell ref="C19:K19"/>
    <mergeCell ref="B6:E6"/>
    <mergeCell ref="G52:K52"/>
    <mergeCell ref="B36:G36"/>
    <mergeCell ref="B49:G49"/>
    <mergeCell ref="B22:J22"/>
  </mergeCells>
  <dataValidations disablePrompts="1" xWindow="639" yWindow="655" count="6">
    <dataValidation type="whole" allowBlank="1" showInputMessage="1" showErrorMessage="1" errorTitle="Cijena izvan definiranih granica" prompt="Efikasnost razdvajanja između 65 - 90" sqref="D80" xr:uid="{00000000-0002-0000-0200-000000000000}">
      <formula1>65</formula1>
      <formula2>90</formula2>
    </dataValidation>
    <dataValidation type="whole" allowBlank="1" showInputMessage="1" showErrorMessage="1" errorTitle="Cijena izvan definiranih granica" prompt="Efikasnost razdvajanja između 50 - 95" sqref="D81" xr:uid="{00000000-0002-0000-0200-000001000000}">
      <formula1>50</formula1>
      <formula2>95</formula2>
    </dataValidation>
    <dataValidation type="whole" allowBlank="1" showInputMessage="1" showErrorMessage="1" errorTitle="Cijena izvan definiranih granica" prompt="Efikasnost razdvajanja između 35 - 75" sqref="D82" xr:uid="{00000000-0002-0000-0200-000002000000}">
      <formula1>35</formula1>
      <formula2>75</formula2>
    </dataValidation>
    <dataValidation type="whole" allowBlank="1" showInputMessage="1" showErrorMessage="1" errorTitle="Cijena izvan definiranih granica" prompt="Efikasnost razdvajanja između 60 - 95" sqref="D83" xr:uid="{00000000-0002-0000-0200-000003000000}">
      <formula1>60</formula1>
      <formula2>95</formula2>
    </dataValidation>
    <dataValidation allowBlank="1" showErrorMessage="1" sqref="D39 D29:D31 D42:D43" xr:uid="{00000000-0002-0000-0200-000004000000}"/>
    <dataValidation type="whole" allowBlank="1" showInputMessage="1" showErrorMessage="1" errorTitle="Cijena izvan definiranih granica" prompt="Efikasnost razdvajanja između35 - 90" sqref="D84" xr:uid="{00000000-0002-0000-0200-000005000000}">
      <formula1>35</formula1>
      <formula2>90</formula2>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NG43"/>
  <sheetViews>
    <sheetView zoomScale="110" zoomScaleNormal="110" workbookViewId="0">
      <pane ySplit="1" topLeftCell="A2" activePane="bottomLeft" state="frozen"/>
      <selection activeCell="C76" sqref="C76:D76"/>
      <selection pane="bottomLeft" activeCell="E8" sqref="E8"/>
    </sheetView>
  </sheetViews>
  <sheetFormatPr defaultColWidth="9.140625" defaultRowHeight="8.25" x14ac:dyDescent="0.15"/>
  <cols>
    <col min="1" max="1" width="30.42578125" style="9" customWidth="1"/>
    <col min="2" max="2" width="14.7109375" style="9" customWidth="1"/>
    <col min="3" max="4" width="13.140625" style="9" bestFit="1" customWidth="1"/>
    <col min="5" max="5" width="10.28515625" style="9" customWidth="1"/>
    <col min="6" max="19" width="8.28515625" style="9" customWidth="1"/>
    <col min="20" max="20" width="11.28515625" style="9" bestFit="1" customWidth="1"/>
    <col min="21" max="21" width="8.28515625" style="9" customWidth="1"/>
    <col min="22" max="16384" width="9.140625" style="9"/>
  </cols>
  <sheetData>
    <row r="1" spans="1:13" ht="9" thickBot="1" x14ac:dyDescent="0.2"/>
    <row r="2" spans="1:13" ht="21.75" customHeight="1" thickTop="1" thickBot="1" x14ac:dyDescent="0.2">
      <c r="A2" s="368" t="s">
        <v>249</v>
      </c>
      <c r="B2" s="369"/>
      <c r="C2" s="369"/>
      <c r="D2" s="370"/>
      <c r="E2" s="63"/>
    </row>
    <row r="3" spans="1:13" s="65" customFormat="1" ht="13.5" customHeight="1" thickTop="1" x14ac:dyDescent="0.15">
      <c r="A3" s="64"/>
      <c r="B3" s="64"/>
      <c r="C3" s="64"/>
      <c r="D3" s="64"/>
    </row>
    <row r="4" spans="1:13" ht="36" customHeight="1" x14ac:dyDescent="0.15">
      <c r="A4" s="389" t="s">
        <v>280</v>
      </c>
      <c r="B4" s="389"/>
      <c r="C4" s="389"/>
      <c r="D4" s="389"/>
      <c r="E4" s="389"/>
      <c r="F4" s="389"/>
      <c r="G4" s="389"/>
      <c r="H4" s="389"/>
      <c r="I4" s="389"/>
      <c r="J4" s="389"/>
      <c r="K4" s="389"/>
      <c r="L4" s="389"/>
    </row>
    <row r="5" spans="1:13" customFormat="1" ht="21.6" customHeight="1" thickBot="1" x14ac:dyDescent="0.25"/>
    <row r="6" spans="1:13" ht="15" customHeight="1" thickTop="1" thickBot="1" x14ac:dyDescent="0.2">
      <c r="A6" s="66"/>
      <c r="B6" s="67" t="s">
        <v>99</v>
      </c>
      <c r="C6" s="67" t="s">
        <v>100</v>
      </c>
      <c r="G6" s="237">
        <v>2020</v>
      </c>
      <c r="H6" s="237">
        <v>2021</v>
      </c>
      <c r="I6" s="237">
        <v>2022</v>
      </c>
      <c r="J6" s="237">
        <v>2023</v>
      </c>
      <c r="K6" s="237">
        <v>2024</v>
      </c>
      <c r="L6" s="237">
        <v>2025</v>
      </c>
      <c r="M6" s="237">
        <v>2026</v>
      </c>
    </row>
    <row r="7" spans="1:13" ht="15" customHeight="1" thickTop="1" x14ac:dyDescent="0.2">
      <c r="A7" s="266" t="s">
        <v>278</v>
      </c>
      <c r="B7" s="269" t="s">
        <v>106</v>
      </c>
      <c r="C7" s="269" t="s">
        <v>120</v>
      </c>
    </row>
    <row r="8" spans="1:13" ht="15" customHeight="1" x14ac:dyDescent="0.2">
      <c r="A8" s="267" t="s">
        <v>277</v>
      </c>
      <c r="B8" s="270">
        <v>2020</v>
      </c>
      <c r="C8" s="270" t="s">
        <v>119</v>
      </c>
    </row>
    <row r="9" spans="1:13" ht="27" customHeight="1" x14ac:dyDescent="0.15">
      <c r="A9" s="268" t="s">
        <v>162</v>
      </c>
      <c r="B9" s="270">
        <v>2020</v>
      </c>
      <c r="C9" s="270" t="s">
        <v>120</v>
      </c>
    </row>
    <row r="10" spans="1:13" ht="18" customHeight="1" thickBot="1" x14ac:dyDescent="0.25">
      <c r="A10" s="247"/>
      <c r="B10"/>
      <c r="C10"/>
    </row>
    <row r="11" spans="1:13" ht="24.75" customHeight="1" x14ac:dyDescent="0.15">
      <c r="A11" s="371" t="s">
        <v>150</v>
      </c>
      <c r="B11" s="372"/>
      <c r="C11" s="372"/>
      <c r="D11" s="372"/>
      <c r="E11" s="372"/>
      <c r="F11" s="373"/>
    </row>
    <row r="12" spans="1:13" ht="9.75" customHeight="1" x14ac:dyDescent="0.15">
      <c r="A12" s="374"/>
      <c r="B12" s="375"/>
      <c r="C12" s="375"/>
      <c r="D12" s="375"/>
      <c r="E12" s="375"/>
      <c r="F12" s="376"/>
    </row>
    <row r="13" spans="1:13" ht="14.25" customHeight="1" thickBot="1" x14ac:dyDescent="0.2">
      <c r="A13" s="377"/>
      <c r="B13" s="378"/>
      <c r="C13" s="378"/>
      <c r="D13" s="378"/>
      <c r="E13" s="378"/>
      <c r="F13" s="379"/>
    </row>
    <row r="14" spans="1:13" ht="114.75" customHeight="1" x14ac:dyDescent="0.15">
      <c r="A14" s="243" t="s">
        <v>275</v>
      </c>
      <c r="B14" s="246" t="s">
        <v>276</v>
      </c>
      <c r="C14" s="380"/>
      <c r="D14" s="381"/>
      <c r="E14" s="381"/>
      <c r="F14" s="382"/>
      <c r="G14" s="241"/>
      <c r="H14" s="241"/>
      <c r="I14" s="241"/>
    </row>
    <row r="15" spans="1:13" ht="101.25" customHeight="1" x14ac:dyDescent="0.15">
      <c r="A15" s="244" t="s">
        <v>219</v>
      </c>
      <c r="B15" s="245">
        <v>0.04</v>
      </c>
      <c r="C15" s="380"/>
      <c r="D15" s="381"/>
      <c r="E15" s="381"/>
      <c r="F15" s="382"/>
    </row>
    <row r="16" spans="1:13" ht="15" customHeight="1" thickBot="1" x14ac:dyDescent="0.25">
      <c r="A16" s="242" t="s">
        <v>227</v>
      </c>
      <c r="B16" s="238">
        <v>0.1</v>
      </c>
      <c r="C16" s="383"/>
      <c r="D16" s="384"/>
      <c r="E16" s="384"/>
      <c r="F16" s="385"/>
    </row>
    <row r="17" spans="1:21" customFormat="1" ht="8.4499999999999993" customHeight="1" thickTop="1" x14ac:dyDescent="0.2"/>
    <row r="18" spans="1:21" x14ac:dyDescent="0.15">
      <c r="A18" s="68"/>
      <c r="B18" s="68"/>
      <c r="C18" s="68"/>
      <c r="D18" s="68"/>
    </row>
    <row r="19" spans="1:21" ht="31.5" customHeight="1" x14ac:dyDescent="0.15">
      <c r="A19" s="260" t="s">
        <v>130</v>
      </c>
      <c r="B19" s="230"/>
      <c r="C19" s="230"/>
      <c r="D19" s="230"/>
      <c r="E19" s="230"/>
      <c r="F19" s="230"/>
      <c r="G19" s="230"/>
      <c r="H19" s="230"/>
      <c r="I19" s="230"/>
      <c r="J19" s="230"/>
      <c r="K19" s="230"/>
      <c r="L19" s="230"/>
      <c r="M19" s="230"/>
      <c r="N19" s="230"/>
      <c r="O19" s="230"/>
      <c r="P19" s="230"/>
      <c r="Q19" s="230"/>
      <c r="R19" s="230"/>
      <c r="S19" s="230"/>
      <c r="T19" s="230"/>
      <c r="U19" s="230"/>
    </row>
    <row r="20" spans="1:21" ht="13.9" customHeight="1" x14ac:dyDescent="0.15">
      <c r="A20" s="69" t="s">
        <v>248</v>
      </c>
      <c r="B20" s="34">
        <v>1</v>
      </c>
      <c r="C20" s="34">
        <v>2</v>
      </c>
      <c r="D20" s="34">
        <v>3</v>
      </c>
      <c r="E20" s="34">
        <v>4</v>
      </c>
      <c r="F20" s="34">
        <v>5</v>
      </c>
      <c r="G20" s="34">
        <v>6</v>
      </c>
      <c r="H20" s="34">
        <v>7</v>
      </c>
      <c r="I20" s="34">
        <v>8</v>
      </c>
      <c r="J20" s="34">
        <v>9</v>
      </c>
      <c r="K20" s="34">
        <v>10</v>
      </c>
      <c r="L20" s="34">
        <v>11</v>
      </c>
      <c r="M20" s="34">
        <v>12</v>
      </c>
      <c r="N20" s="34">
        <v>13</v>
      </c>
      <c r="O20" s="34">
        <v>14</v>
      </c>
      <c r="P20" s="34">
        <v>15</v>
      </c>
      <c r="Q20" s="34">
        <v>16</v>
      </c>
      <c r="R20" s="34">
        <v>17</v>
      </c>
      <c r="S20" s="34">
        <v>18</v>
      </c>
      <c r="T20" s="34">
        <v>19</v>
      </c>
      <c r="U20" s="34">
        <v>20</v>
      </c>
    </row>
    <row r="21" spans="1:21" ht="69.75" customHeight="1" x14ac:dyDescent="0.15">
      <c r="A21" s="70" t="s">
        <v>216</v>
      </c>
      <c r="B21" s="50"/>
      <c r="C21" s="50"/>
      <c r="D21" s="50"/>
      <c r="E21" s="51"/>
      <c r="F21" s="51"/>
      <c r="G21" s="51"/>
      <c r="H21" s="51"/>
      <c r="I21" s="51"/>
      <c r="J21" s="51"/>
      <c r="K21" s="51"/>
      <c r="L21" s="51"/>
      <c r="M21" s="51"/>
      <c r="N21" s="51"/>
      <c r="O21" s="51"/>
      <c r="P21" s="51"/>
      <c r="Q21" s="51"/>
      <c r="R21" s="51"/>
      <c r="S21" s="51"/>
      <c r="T21" s="51"/>
      <c r="U21" s="51"/>
    </row>
    <row r="22" spans="1:21" ht="40.5" customHeight="1" x14ac:dyDescent="0.15">
      <c r="A22" s="70" t="s">
        <v>217</v>
      </c>
      <c r="B22" s="50"/>
      <c r="C22" s="50"/>
      <c r="D22" s="50"/>
      <c r="E22" s="51"/>
      <c r="F22" s="51"/>
      <c r="G22" s="51"/>
      <c r="H22" s="51"/>
      <c r="I22" s="51"/>
      <c r="J22" s="51"/>
      <c r="K22" s="51"/>
      <c r="L22" s="51"/>
      <c r="M22" s="51"/>
      <c r="N22" s="51"/>
      <c r="O22" s="51"/>
      <c r="P22" s="51"/>
      <c r="Q22" s="51"/>
      <c r="R22" s="51"/>
      <c r="S22" s="51"/>
      <c r="T22" s="51"/>
      <c r="U22" s="51"/>
    </row>
    <row r="23" spans="1:21" ht="47.25" customHeight="1" x14ac:dyDescent="0.15">
      <c r="A23" s="70" t="s">
        <v>226</v>
      </c>
      <c r="B23" s="50"/>
      <c r="C23" s="50"/>
      <c r="D23" s="50"/>
      <c r="E23" s="51"/>
      <c r="F23" s="51"/>
      <c r="G23" s="51"/>
      <c r="H23" s="51"/>
      <c r="I23" s="51"/>
      <c r="J23" s="51"/>
      <c r="K23" s="51"/>
      <c r="L23" s="51"/>
      <c r="M23" s="51"/>
      <c r="N23" s="51"/>
      <c r="O23" s="51"/>
      <c r="P23" s="51"/>
      <c r="Q23" s="51"/>
      <c r="R23" s="51"/>
      <c r="S23" s="51"/>
      <c r="T23" s="51"/>
      <c r="U23" s="51"/>
    </row>
    <row r="24" spans="1:21" ht="13.5" customHeight="1" x14ac:dyDescent="0.15">
      <c r="A24" s="71" t="s">
        <v>220</v>
      </c>
      <c r="B24" s="52"/>
      <c r="C24" s="52"/>
      <c r="D24" s="52"/>
      <c r="E24" s="53"/>
      <c r="F24" s="53"/>
      <c r="G24" s="53"/>
      <c r="H24" s="53"/>
      <c r="I24" s="53"/>
      <c r="J24" s="53"/>
      <c r="K24" s="53"/>
      <c r="L24" s="53"/>
      <c r="M24" s="53"/>
      <c r="N24" s="53"/>
      <c r="O24" s="53"/>
      <c r="P24" s="53"/>
      <c r="Q24" s="53"/>
      <c r="R24" s="53"/>
      <c r="S24" s="53"/>
      <c r="T24" s="53"/>
      <c r="U24" s="53"/>
    </row>
    <row r="25" spans="1:21" ht="11.25" customHeight="1" x14ac:dyDescent="0.15">
      <c r="A25" s="70" t="s">
        <v>221</v>
      </c>
      <c r="B25" s="52"/>
      <c r="C25" s="52"/>
      <c r="D25" s="52"/>
      <c r="E25" s="52"/>
      <c r="F25" s="52"/>
      <c r="G25" s="52"/>
      <c r="H25" s="52"/>
      <c r="I25" s="53"/>
      <c r="J25" s="53"/>
      <c r="K25" s="53"/>
      <c r="L25" s="53"/>
      <c r="M25" s="53"/>
      <c r="N25" s="53"/>
      <c r="O25" s="53"/>
      <c r="P25" s="53"/>
      <c r="Q25" s="53"/>
      <c r="R25" s="53"/>
      <c r="S25" s="53"/>
      <c r="T25" s="53"/>
      <c r="U25" s="53"/>
    </row>
    <row r="26" spans="1:21" ht="11.25" customHeight="1" x14ac:dyDescent="0.15">
      <c r="A26" s="70" t="s">
        <v>222</v>
      </c>
      <c r="B26" s="52"/>
      <c r="C26" s="52"/>
      <c r="D26" s="52"/>
      <c r="E26" s="52"/>
      <c r="F26" s="52"/>
      <c r="G26" s="52"/>
      <c r="H26" s="52"/>
      <c r="I26" s="52"/>
      <c r="J26" s="52"/>
      <c r="K26" s="52"/>
      <c r="L26" s="52"/>
      <c r="M26" s="52"/>
      <c r="N26" s="52"/>
      <c r="O26" s="52"/>
      <c r="P26" s="52"/>
      <c r="Q26" s="52"/>
      <c r="R26" s="52"/>
      <c r="S26" s="52"/>
      <c r="T26" s="52"/>
      <c r="U26" s="52"/>
    </row>
    <row r="27" spans="1:21" ht="11.25" customHeight="1" x14ac:dyDescent="0.15">
      <c r="A27" s="70" t="s">
        <v>223</v>
      </c>
      <c r="B27" s="52"/>
      <c r="C27" s="52"/>
      <c r="D27" s="52"/>
      <c r="E27" s="52"/>
      <c r="F27" s="52"/>
      <c r="G27" s="52"/>
      <c r="H27" s="52"/>
      <c r="I27" s="52"/>
      <c r="J27" s="52"/>
      <c r="K27" s="52"/>
      <c r="L27" s="52"/>
      <c r="M27" s="52"/>
      <c r="N27" s="52"/>
      <c r="O27" s="52"/>
      <c r="P27" s="52"/>
      <c r="Q27" s="52"/>
      <c r="R27" s="52"/>
      <c r="S27" s="52"/>
      <c r="T27" s="52"/>
      <c r="U27" s="52"/>
    </row>
    <row r="28" spans="1:21" ht="11.25" customHeight="1" x14ac:dyDescent="0.15">
      <c r="A28" s="70" t="s">
        <v>224</v>
      </c>
      <c r="B28" s="52"/>
      <c r="C28" s="52"/>
      <c r="D28" s="52"/>
      <c r="E28" s="52"/>
      <c r="F28" s="52"/>
      <c r="G28" s="52"/>
      <c r="H28" s="52"/>
      <c r="I28" s="52"/>
      <c r="J28" s="52"/>
      <c r="K28" s="52"/>
      <c r="L28" s="52"/>
      <c r="M28" s="52"/>
      <c r="N28" s="52"/>
      <c r="O28" s="52"/>
      <c r="P28" s="52"/>
      <c r="Q28" s="52"/>
      <c r="R28" s="52"/>
      <c r="S28" s="52"/>
      <c r="T28" s="52"/>
      <c r="U28" s="52"/>
    </row>
    <row r="29" spans="1:21" ht="11.25" customHeight="1" x14ac:dyDescent="0.15">
      <c r="A29" s="70" t="s">
        <v>225</v>
      </c>
      <c r="B29" s="52"/>
      <c r="C29" s="52"/>
      <c r="D29" s="52"/>
      <c r="E29" s="52"/>
      <c r="F29" s="52"/>
      <c r="G29" s="52"/>
      <c r="H29" s="52"/>
      <c r="I29" s="52"/>
      <c r="J29" s="52"/>
      <c r="K29" s="52"/>
      <c r="L29" s="52"/>
      <c r="M29" s="52"/>
      <c r="N29" s="52"/>
      <c r="O29" s="52"/>
      <c r="P29" s="52"/>
      <c r="Q29" s="52"/>
      <c r="R29" s="52"/>
      <c r="S29" s="52"/>
      <c r="T29" s="52"/>
      <c r="U29" s="52"/>
    </row>
    <row r="30" spans="1:21" ht="11.25" customHeight="1" x14ac:dyDescent="0.15">
      <c r="A30" s="70" t="s">
        <v>218</v>
      </c>
      <c r="B30" s="52"/>
      <c r="C30" s="52"/>
      <c r="D30" s="52"/>
      <c r="E30" s="52"/>
      <c r="F30" s="52"/>
      <c r="G30" s="52"/>
      <c r="H30" s="52"/>
      <c r="I30" s="52"/>
      <c r="J30" s="52"/>
      <c r="K30" s="52"/>
      <c r="L30" s="52"/>
      <c r="M30" s="52"/>
      <c r="N30" s="52"/>
      <c r="O30" s="52"/>
      <c r="P30" s="52"/>
      <c r="Q30" s="52"/>
      <c r="R30" s="52"/>
      <c r="S30" s="52"/>
      <c r="T30" s="52"/>
      <c r="U30" s="52"/>
    </row>
    <row r="31" spans="1:21" ht="11.25" customHeight="1" x14ac:dyDescent="0.15">
      <c r="A31" s="70" t="s">
        <v>77</v>
      </c>
      <c r="B31" s="52">
        <f>0.1*(B21+B22+B23+B24+B25+B26+B27+B28+B29+B30)</f>
        <v>0</v>
      </c>
      <c r="C31" s="52">
        <f t="shared" ref="C31:D31" si="0">0.1*(C21+C22+C23+C24+C25+C26+C27+C28+C29+C30)</f>
        <v>0</v>
      </c>
      <c r="D31" s="52">
        <f t="shared" si="0"/>
        <v>0</v>
      </c>
      <c r="E31" s="52"/>
      <c r="F31" s="52"/>
      <c r="G31" s="52"/>
      <c r="H31" s="52"/>
      <c r="I31" s="52"/>
      <c r="J31" s="52"/>
      <c r="K31" s="52"/>
      <c r="L31" s="52"/>
      <c r="M31" s="52"/>
      <c r="N31" s="52"/>
      <c r="O31" s="52"/>
      <c r="P31" s="52"/>
      <c r="Q31" s="52"/>
      <c r="R31" s="52"/>
      <c r="S31" s="52"/>
      <c r="T31" s="52"/>
      <c r="U31" s="52"/>
    </row>
    <row r="32" spans="1:21" ht="11.25" customHeight="1" x14ac:dyDescent="0.15">
      <c r="A32" s="72" t="s">
        <v>46</v>
      </c>
      <c r="B32" s="7">
        <f t="shared" ref="B32:U32" si="1">SUM(B21:B31)</f>
        <v>0</v>
      </c>
      <c r="C32" s="7">
        <f t="shared" si="1"/>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row>
    <row r="33" spans="1:371" ht="11.25" customHeight="1" x14ac:dyDescent="0.15">
      <c r="A33" s="70" t="s">
        <v>21</v>
      </c>
      <c r="B33" s="52"/>
      <c r="C33" s="52"/>
      <c r="D33" s="52"/>
      <c r="E33" s="53"/>
      <c r="F33" s="53"/>
      <c r="G33" s="53"/>
      <c r="H33" s="53"/>
      <c r="I33" s="53"/>
      <c r="J33" s="53"/>
      <c r="K33" s="53"/>
      <c r="L33" s="53"/>
      <c r="M33" s="53"/>
      <c r="N33" s="53"/>
      <c r="O33" s="53"/>
      <c r="P33" s="53"/>
      <c r="Q33" s="53"/>
      <c r="R33" s="53"/>
      <c r="S33" s="53"/>
      <c r="T33" s="53"/>
      <c r="U33" s="53"/>
    </row>
    <row r="34" spans="1:371" ht="16.5" customHeight="1" x14ac:dyDescent="0.15">
      <c r="A34" s="70" t="s">
        <v>82</v>
      </c>
      <c r="B34" s="195"/>
      <c r="C34" s="195"/>
      <c r="D34" s="195"/>
      <c r="E34" s="196"/>
      <c r="F34" s="196"/>
      <c r="G34" s="196"/>
      <c r="H34" s="196"/>
      <c r="I34" s="196"/>
      <c r="J34" s="196"/>
      <c r="K34" s="196"/>
      <c r="L34" s="196"/>
      <c r="M34" s="196"/>
      <c r="N34" s="196"/>
      <c r="O34" s="196"/>
      <c r="P34" s="196"/>
      <c r="Q34" s="196"/>
      <c r="R34" s="196"/>
      <c r="S34" s="196"/>
      <c r="T34" s="196"/>
      <c r="U34" s="196"/>
    </row>
    <row r="35" spans="1:371" s="74" customFormat="1" ht="19.5" customHeight="1" x14ac:dyDescent="0.15">
      <c r="A35" s="271" t="s">
        <v>253</v>
      </c>
      <c r="B35" s="8">
        <f>B32</f>
        <v>0</v>
      </c>
      <c r="C35" s="8">
        <f t="shared" ref="C35:U35" si="2">C32</f>
        <v>0</v>
      </c>
      <c r="D35" s="8">
        <f t="shared" si="2"/>
        <v>0</v>
      </c>
      <c r="E35" s="8">
        <f t="shared" si="2"/>
        <v>0</v>
      </c>
      <c r="F35" s="8">
        <f t="shared" si="2"/>
        <v>0</v>
      </c>
      <c r="G35" s="8">
        <f t="shared" si="2"/>
        <v>0</v>
      </c>
      <c r="H35" s="8">
        <f t="shared" si="2"/>
        <v>0</v>
      </c>
      <c r="I35" s="8">
        <f t="shared" si="2"/>
        <v>0</v>
      </c>
      <c r="J35" s="8">
        <f t="shared" si="2"/>
        <v>0</v>
      </c>
      <c r="K35" s="8">
        <f t="shared" si="2"/>
        <v>0</v>
      </c>
      <c r="L35" s="8">
        <f t="shared" si="2"/>
        <v>0</v>
      </c>
      <c r="M35" s="8">
        <f t="shared" si="2"/>
        <v>0</v>
      </c>
      <c r="N35" s="8">
        <f t="shared" si="2"/>
        <v>0</v>
      </c>
      <c r="O35" s="8">
        <f t="shared" si="2"/>
        <v>0</v>
      </c>
      <c r="P35" s="8">
        <f t="shared" si="2"/>
        <v>0</v>
      </c>
      <c r="Q35" s="8">
        <f t="shared" si="2"/>
        <v>0</v>
      </c>
      <c r="R35" s="8">
        <f t="shared" si="2"/>
        <v>0</v>
      </c>
      <c r="S35" s="8">
        <f t="shared" si="2"/>
        <v>0</v>
      </c>
      <c r="T35" s="8">
        <f t="shared" si="2"/>
        <v>0</v>
      </c>
      <c r="U35" s="8">
        <f t="shared" si="2"/>
        <v>0</v>
      </c>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row>
    <row r="36" spans="1:371" x14ac:dyDescent="0.15">
      <c r="B36" s="75"/>
    </row>
    <row r="37" spans="1:371" x14ac:dyDescent="0.15">
      <c r="E37" s="76"/>
    </row>
    <row r="38" spans="1:371" x14ac:dyDescent="0.15">
      <c r="D38" s="10" t="s">
        <v>124</v>
      </c>
      <c r="E38" s="11" t="str">
        <f>IF(SUM(B24:D24)='Ulazni parametri projekta'!E45,"OK","GREŠKA!!!")</f>
        <v>OK</v>
      </c>
      <c r="H38" s="76"/>
    </row>
    <row r="39" spans="1:371" x14ac:dyDescent="0.15">
      <c r="D39" s="10" t="s">
        <v>185</v>
      </c>
      <c r="E39" s="11" t="str">
        <f>IF(SUM(B25:D25)='Ulazni parametri projekta'!E32,"OK","GREŠKA!!!")</f>
        <v>OK</v>
      </c>
    </row>
    <row r="40" spans="1:371" ht="9" thickBot="1" x14ac:dyDescent="0.2"/>
    <row r="41" spans="1:371" ht="39.75" customHeight="1" thickTop="1" thickBot="1" x14ac:dyDescent="0.25">
      <c r="A41" s="386" t="s">
        <v>169</v>
      </c>
      <c r="B41" s="387"/>
      <c r="C41" s="387"/>
      <c r="D41" s="387"/>
      <c r="E41" s="388"/>
    </row>
    <row r="42" spans="1:371" ht="78" customHeight="1" thickTop="1" thickBot="1" x14ac:dyDescent="0.2">
      <c r="A42" s="365" t="s">
        <v>210</v>
      </c>
      <c r="B42" s="366"/>
      <c r="C42" s="366"/>
      <c r="D42" s="366"/>
      <c r="E42" s="367"/>
    </row>
    <row r="43" spans="1:371" ht="9" thickTop="1" x14ac:dyDescent="0.15"/>
  </sheetData>
  <mergeCells count="6">
    <mergeCell ref="A42:E42"/>
    <mergeCell ref="A2:D2"/>
    <mergeCell ref="A11:F13"/>
    <mergeCell ref="C14:F16"/>
    <mergeCell ref="A41:E41"/>
    <mergeCell ref="A4:L4"/>
  </mergeCells>
  <phoneticPr fontId="9" type="noConversion"/>
  <dataValidations count="1">
    <dataValidation type="list" allowBlank="1" showInputMessage="1" showErrorMessage="1" sqref="B7:B9" xr:uid="{00000000-0002-0000-0300-000000000000}">
      <formula1>$G$6:$M$6</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Sheet1!$B$1:$B$13</xm:f>
          </x14:formula1>
          <xm:sqref>C7:C9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PG45"/>
  <sheetViews>
    <sheetView topLeftCell="A2" zoomScale="130" zoomScaleNormal="130" workbookViewId="0">
      <selection activeCell="A38" sqref="A38"/>
    </sheetView>
  </sheetViews>
  <sheetFormatPr defaultColWidth="9.140625" defaultRowHeight="12.75" x14ac:dyDescent="0.2"/>
  <cols>
    <col min="1" max="1" width="38.42578125" customWidth="1"/>
    <col min="2" max="2" width="11.7109375" bestFit="1" customWidth="1"/>
    <col min="3" max="3" width="10.85546875" customWidth="1"/>
    <col min="4" max="4" width="12.28515625" customWidth="1"/>
    <col min="5" max="5" width="12.140625" customWidth="1"/>
    <col min="6" max="6" width="15.140625" customWidth="1"/>
    <col min="7" max="11" width="11.28515625" bestFit="1" customWidth="1"/>
    <col min="12" max="12" width="12.140625" customWidth="1"/>
    <col min="13" max="13" width="11.28515625" bestFit="1" customWidth="1"/>
    <col min="14" max="14" width="11.140625" customWidth="1"/>
    <col min="15" max="28" width="11.28515625" bestFit="1" customWidth="1"/>
    <col min="29" max="29" width="13.5703125" bestFit="1" customWidth="1"/>
    <col min="30" max="31" width="11.28515625" bestFit="1" customWidth="1"/>
    <col min="32" max="32" width="11.28515625" customWidth="1"/>
    <col min="33" max="34" width="11.42578125" customWidth="1"/>
    <col min="35" max="35" width="10.5703125" customWidth="1"/>
    <col min="36" max="36" width="11.28515625" customWidth="1"/>
    <col min="37" max="37" width="11.140625" customWidth="1"/>
    <col min="38" max="38" width="12.28515625" customWidth="1"/>
    <col min="39" max="39" width="10.42578125" customWidth="1"/>
    <col min="40" max="40" width="11.28515625" customWidth="1"/>
    <col min="41" max="41" width="10.42578125" customWidth="1"/>
    <col min="44" max="44" width="10.5703125" customWidth="1"/>
    <col min="47" max="47" width="10.42578125" customWidth="1"/>
    <col min="50" max="50" width="10.42578125" customWidth="1"/>
    <col min="53" max="53" width="10.42578125" customWidth="1"/>
    <col min="56" max="56" width="10.42578125" customWidth="1"/>
    <col min="59" max="59" width="10.42578125" customWidth="1"/>
    <col min="62" max="62" width="11" customWidth="1"/>
    <col min="65" max="65" width="10.7109375" customWidth="1"/>
    <col min="68" max="68" width="10.7109375" customWidth="1"/>
    <col min="71" max="71" width="10.42578125" customWidth="1"/>
  </cols>
  <sheetData>
    <row r="1" spans="1:423" ht="13.9" customHeight="1" thickBot="1" x14ac:dyDescent="0.25"/>
    <row r="2" spans="1:423" ht="21.6" customHeight="1" thickTop="1" thickBot="1" x14ac:dyDescent="0.25">
      <c r="A2" s="402" t="s">
        <v>131</v>
      </c>
      <c r="B2" s="403"/>
      <c r="C2" s="403"/>
      <c r="D2" s="404"/>
    </row>
    <row r="3" spans="1:423" ht="13.9" customHeight="1" thickTop="1" thickBot="1" x14ac:dyDescent="0.25"/>
    <row r="4" spans="1:423" ht="13.9" customHeight="1" thickTop="1" x14ac:dyDescent="0.2">
      <c r="A4" s="393" t="s">
        <v>257</v>
      </c>
      <c r="B4" s="394"/>
      <c r="C4" s="394"/>
      <c r="D4" s="395"/>
    </row>
    <row r="5" spans="1:423" ht="25.9" customHeight="1" x14ac:dyDescent="0.2">
      <c r="A5" s="396"/>
      <c r="B5" s="397"/>
      <c r="C5" s="397"/>
      <c r="D5" s="398"/>
      <c r="F5" s="106"/>
    </row>
    <row r="6" spans="1:423" ht="42.6" customHeight="1" thickBot="1" x14ac:dyDescent="0.25">
      <c r="A6" s="399"/>
      <c r="B6" s="400"/>
      <c r="C6" s="400"/>
      <c r="D6" s="401"/>
    </row>
    <row r="7" spans="1:423" ht="13.5" thickTop="1" x14ac:dyDescent="0.2"/>
    <row r="9" spans="1:423" s="22" customFormat="1" ht="21.6" customHeight="1" x14ac:dyDescent="0.15">
      <c r="A9" s="277" t="s">
        <v>248</v>
      </c>
      <c r="B9" s="390">
        <v>1</v>
      </c>
      <c r="C9" s="392"/>
      <c r="D9" s="390">
        <f>B9+1</f>
        <v>2</v>
      </c>
      <c r="E9" s="392"/>
      <c r="F9" s="390">
        <f t="shared" ref="F9" si="0">D9+1</f>
        <v>3</v>
      </c>
      <c r="G9" s="392"/>
      <c r="H9" s="390">
        <f t="shared" ref="H9" si="1">F9+1</f>
        <v>4</v>
      </c>
      <c r="I9" s="392"/>
      <c r="J9" s="390">
        <f t="shared" ref="J9" si="2">H9+1</f>
        <v>5</v>
      </c>
      <c r="K9" s="392"/>
      <c r="L9" s="390">
        <f t="shared" ref="L9" si="3">J9+1</f>
        <v>6</v>
      </c>
      <c r="M9" s="392"/>
      <c r="N9" s="390">
        <f t="shared" ref="N9" si="4">L9+1</f>
        <v>7</v>
      </c>
      <c r="O9" s="392"/>
      <c r="P9" s="390">
        <f t="shared" ref="P9" si="5">N9+1</f>
        <v>8</v>
      </c>
      <c r="Q9" s="392"/>
      <c r="R9" s="390">
        <f t="shared" ref="R9" si="6">P9+1</f>
        <v>9</v>
      </c>
      <c r="S9" s="392"/>
      <c r="T9" s="390">
        <f t="shared" ref="T9" si="7">R9+1</f>
        <v>10</v>
      </c>
      <c r="U9" s="392"/>
      <c r="V9" s="390">
        <f t="shared" ref="V9" si="8">T9+1</f>
        <v>11</v>
      </c>
      <c r="W9" s="392"/>
      <c r="X9" s="390">
        <f t="shared" ref="X9" si="9">V9+1</f>
        <v>12</v>
      </c>
      <c r="Y9" s="392"/>
      <c r="Z9" s="390">
        <f t="shared" ref="Z9" si="10">X9+1</f>
        <v>13</v>
      </c>
      <c r="AA9" s="392"/>
      <c r="AB9" s="390">
        <f t="shared" ref="AB9" si="11">Z9+1</f>
        <v>14</v>
      </c>
      <c r="AC9" s="392"/>
      <c r="AD9" s="390">
        <f t="shared" ref="AD9" si="12">AB9+1</f>
        <v>15</v>
      </c>
      <c r="AE9" s="392"/>
      <c r="AF9" s="390">
        <f t="shared" ref="AF9" si="13">AD9+1</f>
        <v>16</v>
      </c>
      <c r="AG9" s="392"/>
      <c r="AH9" s="390">
        <f t="shared" ref="AH9" si="14">AF9+1</f>
        <v>17</v>
      </c>
      <c r="AI9" s="392"/>
      <c r="AJ9" s="390">
        <f t="shared" ref="AJ9" si="15">AH9+1</f>
        <v>18</v>
      </c>
      <c r="AK9" s="392"/>
      <c r="AL9" s="390">
        <f t="shared" ref="AL9" si="16">AJ9+1</f>
        <v>19</v>
      </c>
      <c r="AM9" s="392"/>
      <c r="AN9" s="390">
        <f t="shared" ref="AN9" si="17">AL9+1</f>
        <v>20</v>
      </c>
      <c r="AO9" s="391"/>
    </row>
    <row r="10" spans="1:423" s="108" customFormat="1" ht="21" customHeight="1" x14ac:dyDescent="0.15">
      <c r="A10" s="273" t="s">
        <v>215</v>
      </c>
      <c r="B10" s="107" t="s">
        <v>214</v>
      </c>
      <c r="C10" s="107" t="s">
        <v>213</v>
      </c>
      <c r="D10" s="107" t="s">
        <v>214</v>
      </c>
      <c r="E10" s="107" t="s">
        <v>213</v>
      </c>
      <c r="F10" s="107" t="s">
        <v>214</v>
      </c>
      <c r="G10" s="107" t="s">
        <v>213</v>
      </c>
      <c r="H10" s="107" t="s">
        <v>214</v>
      </c>
      <c r="I10" s="107" t="s">
        <v>213</v>
      </c>
      <c r="J10" s="107" t="s">
        <v>214</v>
      </c>
      <c r="K10" s="107" t="s">
        <v>213</v>
      </c>
      <c r="L10" s="107" t="s">
        <v>214</v>
      </c>
      <c r="M10" s="107" t="s">
        <v>213</v>
      </c>
      <c r="N10" s="107" t="s">
        <v>214</v>
      </c>
      <c r="O10" s="107" t="s">
        <v>213</v>
      </c>
      <c r="P10" s="107" t="s">
        <v>214</v>
      </c>
      <c r="Q10" s="107" t="s">
        <v>213</v>
      </c>
      <c r="R10" s="107" t="s">
        <v>214</v>
      </c>
      <c r="S10" s="107" t="s">
        <v>213</v>
      </c>
      <c r="T10" s="107" t="s">
        <v>214</v>
      </c>
      <c r="U10" s="107" t="s">
        <v>213</v>
      </c>
      <c r="V10" s="107" t="s">
        <v>214</v>
      </c>
      <c r="W10" s="107" t="s">
        <v>213</v>
      </c>
      <c r="X10" s="107" t="s">
        <v>214</v>
      </c>
      <c r="Y10" s="107" t="s">
        <v>213</v>
      </c>
      <c r="Z10" s="107" t="s">
        <v>214</v>
      </c>
      <c r="AA10" s="107" t="s">
        <v>213</v>
      </c>
      <c r="AB10" s="107" t="s">
        <v>214</v>
      </c>
      <c r="AC10" s="107" t="s">
        <v>213</v>
      </c>
      <c r="AD10" s="107" t="s">
        <v>214</v>
      </c>
      <c r="AE10" s="107" t="s">
        <v>213</v>
      </c>
      <c r="AF10" s="107" t="s">
        <v>214</v>
      </c>
      <c r="AG10" s="107" t="s">
        <v>213</v>
      </c>
      <c r="AH10" s="107" t="s">
        <v>214</v>
      </c>
      <c r="AI10" s="107" t="s">
        <v>213</v>
      </c>
      <c r="AJ10" s="107" t="s">
        <v>214</v>
      </c>
      <c r="AK10" s="107" t="s">
        <v>213</v>
      </c>
      <c r="AL10" s="107" t="s">
        <v>214</v>
      </c>
      <c r="AM10" s="107" t="s">
        <v>213</v>
      </c>
      <c r="AN10" s="107" t="s">
        <v>214</v>
      </c>
      <c r="AO10" s="107" t="s">
        <v>213</v>
      </c>
    </row>
    <row r="11" spans="1:423" s="22" customFormat="1" ht="13.15" customHeight="1" x14ac:dyDescent="0.15">
      <c r="A11" s="274" t="s">
        <v>229</v>
      </c>
      <c r="B11" s="17">
        <f>'Ulazni parametri projekta'!C13*'Ulazni parametri projekta'!D80/100</f>
        <v>0</v>
      </c>
      <c r="C11" s="17">
        <f>B11*'Ulazni parametri projekta'!$F$80</f>
        <v>0</v>
      </c>
      <c r="D11" s="17">
        <f>'Ulazni parametri projekta'!D13*'Ulazni parametri projekta'!F80/100</f>
        <v>0</v>
      </c>
      <c r="E11" s="17">
        <f>D11*'Ulazni parametri projekta'!$F$80</f>
        <v>0</v>
      </c>
      <c r="F11" s="17">
        <f>'Ulazni parametri projekta'!E13*'Ulazni parametri projekta'!D80/100</f>
        <v>0</v>
      </c>
      <c r="G11" s="17">
        <f>F11*'Ulazni parametri projekta'!$F$80</f>
        <v>0</v>
      </c>
      <c r="H11" s="17">
        <f>'Ulazni parametri projekta'!F13*'Ulazni parametri projekta'!$D80/100</f>
        <v>0</v>
      </c>
      <c r="I11" s="17">
        <f>H11*'Ulazni parametri projekta'!$F$80</f>
        <v>0</v>
      </c>
      <c r="J11" s="17">
        <f>'Ulazni parametri projekta'!H13*'Ulazni parametri projekta'!$D80/100</f>
        <v>0</v>
      </c>
      <c r="K11" s="17">
        <f>J11*'Ulazni parametri projekta'!$F$80</f>
        <v>0</v>
      </c>
      <c r="L11" s="17">
        <f>'Ulazni parametri projekta'!H13*'Ulazni parametri projekta'!$D80/100</f>
        <v>0</v>
      </c>
      <c r="M11" s="17">
        <f>L11*'Ulazni parametri projekta'!$F$80</f>
        <v>0</v>
      </c>
      <c r="N11" s="17">
        <f>'Ulazni parametri projekta'!J13*'Ulazni parametri projekta'!$D80/100</f>
        <v>0</v>
      </c>
      <c r="O11" s="17">
        <f>N11*'Ulazni parametri projekta'!$F$80</f>
        <v>0</v>
      </c>
      <c r="P11" s="17">
        <f>'Ulazni parametri projekta'!K13*'Ulazni parametri projekta'!$D80/100</f>
        <v>0</v>
      </c>
      <c r="Q11" s="17">
        <f>P11*'Ulazni parametri projekta'!$F$80</f>
        <v>0</v>
      </c>
      <c r="R11" s="17">
        <f>'Ulazni parametri projekta'!L13*'Ulazni parametri projekta'!$D80/100</f>
        <v>0</v>
      </c>
      <c r="S11" s="17">
        <f>R11*'Ulazni parametri projekta'!$F$80</f>
        <v>0</v>
      </c>
      <c r="T11" s="17">
        <f>'Ulazni parametri projekta'!M13*'Ulazni parametri projekta'!$D80/100</f>
        <v>0</v>
      </c>
      <c r="U11" s="17">
        <f>T11*'Ulazni parametri projekta'!$F$80</f>
        <v>0</v>
      </c>
      <c r="V11" s="17">
        <f>'Ulazni parametri projekta'!N13*'Ulazni parametri projekta'!$D80/100</f>
        <v>0</v>
      </c>
      <c r="W11" s="17">
        <f>V11*'Ulazni parametri projekta'!$F$80</f>
        <v>0</v>
      </c>
      <c r="X11" s="17">
        <f>'Ulazni parametri projekta'!O13*'Ulazni parametri projekta'!$D80/100</f>
        <v>0</v>
      </c>
      <c r="Y11" s="17">
        <f>X11*'Ulazni parametri projekta'!$F$80</f>
        <v>0</v>
      </c>
      <c r="Z11" s="17">
        <f>'Ulazni parametri projekta'!P13*'Ulazni parametri projekta'!$D80/100</f>
        <v>0</v>
      </c>
      <c r="AA11" s="17">
        <f>Z11*'Ulazni parametri projekta'!$F$80</f>
        <v>0</v>
      </c>
      <c r="AB11" s="17">
        <f>'Ulazni parametri projekta'!Q13*'Ulazni parametri projekta'!$D80/100</f>
        <v>0</v>
      </c>
      <c r="AC11" s="17">
        <f>AB11*'Ulazni parametri projekta'!$F$80</f>
        <v>0</v>
      </c>
      <c r="AD11" s="17">
        <f>'Ulazni parametri projekta'!R13*'Ulazni parametri projekta'!$D80/100</f>
        <v>0</v>
      </c>
      <c r="AE11" s="17">
        <f>AD11*'Ulazni parametri projekta'!$F$80</f>
        <v>0</v>
      </c>
      <c r="AF11" s="17">
        <f>'Ulazni parametri projekta'!S13*'Ulazni parametri projekta'!$D80/100</f>
        <v>0</v>
      </c>
      <c r="AG11" s="17">
        <f>AF11*'Ulazni parametri projekta'!$F$80</f>
        <v>0</v>
      </c>
      <c r="AH11" s="17">
        <f>'Ulazni parametri projekta'!T13*'Ulazni parametri projekta'!$D80/100</f>
        <v>0</v>
      </c>
      <c r="AI11" s="17">
        <f>AH11*'Ulazni parametri projekta'!$F$80</f>
        <v>0</v>
      </c>
      <c r="AJ11" s="17">
        <f>'Ulazni parametri projekta'!U13*'Ulazni parametri projekta'!$D80/100</f>
        <v>0</v>
      </c>
      <c r="AK11" s="17">
        <f>AJ11*'Ulazni parametri projekta'!$F$80</f>
        <v>0</v>
      </c>
      <c r="AL11" s="17">
        <f>'Ulazni parametri projekta'!T13*'Ulazni parametri projekta'!$D80/100</f>
        <v>0</v>
      </c>
      <c r="AM11" s="17">
        <f>AL11*'Ulazni parametri projekta'!$F$80</f>
        <v>0</v>
      </c>
      <c r="AN11" s="17">
        <f>'Ulazni parametri projekta'!V13*'Ulazni parametri projekta'!$D80/100</f>
        <v>0</v>
      </c>
      <c r="AO11" s="17">
        <f>AN11*'Ulazni parametri projekta'!$F$80</f>
        <v>0</v>
      </c>
    </row>
    <row r="12" spans="1:423" s="108" customFormat="1" ht="13.15" customHeight="1" x14ac:dyDescent="0.15">
      <c r="A12" s="275" t="s">
        <v>230</v>
      </c>
      <c r="B12" s="17">
        <f>'Ulazni parametri projekta'!C14*'Ulazni parametri projekta'!D81/100</f>
        <v>0</v>
      </c>
      <c r="C12" s="17">
        <f>B12*'Ulazni parametri projekta'!$F$81</f>
        <v>0</v>
      </c>
      <c r="D12" s="17">
        <f>'Ulazni parametri projekta'!D14*'Ulazni parametri projekta'!F81/100</f>
        <v>0</v>
      </c>
      <c r="E12" s="17">
        <f>D12*'Ulazni parametri projekta'!$F$81</f>
        <v>0</v>
      </c>
      <c r="F12" s="17">
        <f>'Ulazni parametri projekta'!E14*'Ulazni parametri projekta'!D81/100</f>
        <v>0</v>
      </c>
      <c r="G12" s="17">
        <f>F12*'Ulazni parametri projekta'!$F$81</f>
        <v>0</v>
      </c>
      <c r="H12" s="17">
        <f>'Ulazni parametri projekta'!F14*'Ulazni parametri projekta'!$D81/100</f>
        <v>0</v>
      </c>
      <c r="I12" s="17">
        <f>H12*'Ulazni parametri projekta'!$F$81</f>
        <v>0</v>
      </c>
      <c r="J12" s="17">
        <f>'Ulazni parametri projekta'!H14*'Ulazni parametri projekta'!$D81/100</f>
        <v>0</v>
      </c>
      <c r="K12" s="17">
        <f>J12*'Ulazni parametri projekta'!$F$81</f>
        <v>0</v>
      </c>
      <c r="L12" s="17">
        <f>'Ulazni parametri projekta'!H14*'Ulazni parametri projekta'!$D81/100</f>
        <v>0</v>
      </c>
      <c r="M12" s="17">
        <f>L12*'Ulazni parametri projekta'!$F$81</f>
        <v>0</v>
      </c>
      <c r="N12" s="17">
        <f>'Ulazni parametri projekta'!I14*'Ulazni parametri projekta'!$D81/100</f>
        <v>0</v>
      </c>
      <c r="O12" s="17">
        <f>N12*'Ulazni parametri projekta'!$F$81</f>
        <v>0</v>
      </c>
      <c r="P12" s="17">
        <f>'Ulazni parametri projekta'!K14*'Ulazni parametri projekta'!$D81/100</f>
        <v>0</v>
      </c>
      <c r="Q12" s="17">
        <f>P12*'Ulazni parametri projekta'!$F$81</f>
        <v>0</v>
      </c>
      <c r="R12" s="17">
        <f>'Ulazni parametri projekta'!L14*'Ulazni parametri projekta'!$D81/100</f>
        <v>0</v>
      </c>
      <c r="S12" s="17">
        <f>R12*'Ulazni parametri projekta'!$F$81</f>
        <v>0</v>
      </c>
      <c r="T12" s="17">
        <f>'Ulazni parametri projekta'!M14*'Ulazni parametri projekta'!$D81/100</f>
        <v>0</v>
      </c>
      <c r="U12" s="17">
        <f>T12*'Ulazni parametri projekta'!$F$81</f>
        <v>0</v>
      </c>
      <c r="V12" s="17">
        <f>'Ulazni parametri projekta'!N14*'Ulazni parametri projekta'!$D81/100</f>
        <v>0</v>
      </c>
      <c r="W12" s="17">
        <f>V12*'Ulazni parametri projekta'!$F$81</f>
        <v>0</v>
      </c>
      <c r="X12" s="17">
        <f>'Ulazni parametri projekta'!O14*'Ulazni parametri projekta'!$D81/100</f>
        <v>0</v>
      </c>
      <c r="Y12" s="17">
        <f>X12*'Ulazni parametri projekta'!$F$81</f>
        <v>0</v>
      </c>
      <c r="Z12" s="17">
        <f>'Ulazni parametri projekta'!P14*'Ulazni parametri projekta'!$D81/100</f>
        <v>0</v>
      </c>
      <c r="AA12" s="17">
        <f>Z12*'Ulazni parametri projekta'!$F$81</f>
        <v>0</v>
      </c>
      <c r="AB12" s="17">
        <f>'Ulazni parametri projekta'!Q14*'Ulazni parametri projekta'!$D81/100</f>
        <v>0</v>
      </c>
      <c r="AC12" s="17">
        <f>AB12*'Ulazni parametri projekta'!$F$81</f>
        <v>0</v>
      </c>
      <c r="AD12" s="17">
        <f>'Ulazni parametri projekta'!R14*'Ulazni parametri projekta'!$D81/100</f>
        <v>0</v>
      </c>
      <c r="AE12" s="17">
        <f>AD12*'Ulazni parametri projekta'!$F$81</f>
        <v>0</v>
      </c>
      <c r="AF12" s="17">
        <f>'Ulazni parametri projekta'!S14*'Ulazni parametri projekta'!$D81/100</f>
        <v>0</v>
      </c>
      <c r="AG12" s="17">
        <f>AF12*'Ulazni parametri projekta'!$F$81</f>
        <v>0</v>
      </c>
      <c r="AH12" s="17">
        <f>'Ulazni parametri projekta'!T14*'Ulazni parametri projekta'!$D81/100</f>
        <v>0</v>
      </c>
      <c r="AI12" s="17">
        <f>AH12*'Ulazni parametri projekta'!$F$81</f>
        <v>0</v>
      </c>
      <c r="AJ12" s="17">
        <f>'Ulazni parametri projekta'!U14*'Ulazni parametri projekta'!$D81/100</f>
        <v>0</v>
      </c>
      <c r="AK12" s="17">
        <f>AJ12*'Ulazni parametri projekta'!$F$81</f>
        <v>0</v>
      </c>
      <c r="AL12" s="17">
        <f>'Ulazni parametri projekta'!T14*'Ulazni parametri projekta'!$D81/100</f>
        <v>0</v>
      </c>
      <c r="AM12" s="17">
        <f>AL12*'Ulazni parametri projekta'!$F$81</f>
        <v>0</v>
      </c>
      <c r="AN12" s="17">
        <f>'Ulazni parametri projekta'!V14*'Ulazni parametri projekta'!$D81/100</f>
        <v>0</v>
      </c>
      <c r="AO12" s="17">
        <f>AN12*'Ulazni parametri projekta'!$F$81</f>
        <v>0</v>
      </c>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row>
    <row r="13" spans="1:423" s="108" customFormat="1" ht="13.15" customHeight="1" x14ac:dyDescent="0.15">
      <c r="A13" s="275" t="s">
        <v>51</v>
      </c>
      <c r="B13" s="17">
        <f>'Ulazni parametri projekta'!C15*'Ulazni parametri projekta'!D82/100</f>
        <v>0</v>
      </c>
      <c r="C13" s="17">
        <f>B13*'Ulazni parametri projekta'!$F$82</f>
        <v>0</v>
      </c>
      <c r="D13" s="17">
        <f>'Ulazni parametri projekta'!D15*'Ulazni parametri projekta'!F82/100</f>
        <v>0</v>
      </c>
      <c r="E13" s="17">
        <f>D13*'Ulazni parametri projekta'!$F$82</f>
        <v>0</v>
      </c>
      <c r="F13" s="17">
        <f>'Ulazni parametri projekta'!E15*'Ulazni parametri projekta'!D82/100</f>
        <v>0</v>
      </c>
      <c r="G13" s="17">
        <f>F13*'Ulazni parametri projekta'!$F$82</f>
        <v>0</v>
      </c>
      <c r="H13" s="17">
        <f>'Ulazni parametri projekta'!F15*'Ulazni parametri projekta'!$D82/100</f>
        <v>0</v>
      </c>
      <c r="I13" s="17">
        <f>H13*'Ulazni parametri projekta'!$F$82</f>
        <v>0</v>
      </c>
      <c r="J13" s="17">
        <f>'Ulazni parametri projekta'!H15*'Ulazni parametri projekta'!$D82/100</f>
        <v>0</v>
      </c>
      <c r="K13" s="17">
        <f>J13*'Ulazni parametri projekta'!$F$82</f>
        <v>0</v>
      </c>
      <c r="L13" s="17">
        <f>'Ulazni parametri projekta'!H15*'Ulazni parametri projekta'!$D82/100</f>
        <v>0</v>
      </c>
      <c r="M13" s="17">
        <f>L13*'Ulazni parametri projekta'!$F$82</f>
        <v>0</v>
      </c>
      <c r="N13" s="17">
        <f>'Ulazni parametri projekta'!I15*'Ulazni parametri projekta'!$D82/100</f>
        <v>0</v>
      </c>
      <c r="O13" s="17">
        <f>N13*'Ulazni parametri projekta'!$F$82</f>
        <v>0</v>
      </c>
      <c r="P13" s="17">
        <f>'Ulazni parametri projekta'!K15*'Ulazni parametri projekta'!$D82/100</f>
        <v>0</v>
      </c>
      <c r="Q13" s="17">
        <f>P13*'Ulazni parametri projekta'!$F$82</f>
        <v>0</v>
      </c>
      <c r="R13" s="17">
        <f>'Ulazni parametri projekta'!L15*'Ulazni parametri projekta'!$D82/100</f>
        <v>0</v>
      </c>
      <c r="S13" s="17">
        <f>R13*'Ulazni parametri projekta'!$F$82</f>
        <v>0</v>
      </c>
      <c r="T13" s="17">
        <f>'Ulazni parametri projekta'!M15*'Ulazni parametri projekta'!$D82/100</f>
        <v>0</v>
      </c>
      <c r="U13" s="17">
        <f>T13*'Ulazni parametri projekta'!$F$82</f>
        <v>0</v>
      </c>
      <c r="V13" s="17">
        <f>'Ulazni parametri projekta'!N15*'Ulazni parametri projekta'!$D82/100</f>
        <v>0</v>
      </c>
      <c r="W13" s="17">
        <f>V13*'Ulazni parametri projekta'!$F$82</f>
        <v>0</v>
      </c>
      <c r="X13" s="17">
        <f>'Ulazni parametri projekta'!O15*'Ulazni parametri projekta'!$D82/100</f>
        <v>0</v>
      </c>
      <c r="Y13" s="17">
        <f>X13*'Ulazni parametri projekta'!$F$82</f>
        <v>0</v>
      </c>
      <c r="Z13" s="17">
        <f>'Ulazni parametri projekta'!P15*'Ulazni parametri projekta'!$D82/100</f>
        <v>0</v>
      </c>
      <c r="AA13" s="17">
        <f>Z13*'Ulazni parametri projekta'!$F$82</f>
        <v>0</v>
      </c>
      <c r="AB13" s="17">
        <f>'Ulazni parametri projekta'!Q15*'Ulazni parametri projekta'!$D82/100</f>
        <v>0</v>
      </c>
      <c r="AC13" s="17">
        <f>AB13*'Ulazni parametri projekta'!$F$82</f>
        <v>0</v>
      </c>
      <c r="AD13" s="17">
        <f>'Ulazni parametri projekta'!R15*'Ulazni parametri projekta'!$D82/100</f>
        <v>0</v>
      </c>
      <c r="AE13" s="17">
        <f>AD13*'Ulazni parametri projekta'!$F$82</f>
        <v>0</v>
      </c>
      <c r="AF13" s="17">
        <f>'Ulazni parametri projekta'!S15*'Ulazni parametri projekta'!$D82/100</f>
        <v>0</v>
      </c>
      <c r="AG13" s="17">
        <f>AF13*'Ulazni parametri projekta'!$F$82</f>
        <v>0</v>
      </c>
      <c r="AH13" s="17">
        <f>'Ulazni parametri projekta'!T15*'Ulazni parametri projekta'!$D82/100</f>
        <v>0</v>
      </c>
      <c r="AI13" s="17">
        <f>AH13*'Ulazni parametri projekta'!$F$82</f>
        <v>0</v>
      </c>
      <c r="AJ13" s="17">
        <f>'Ulazni parametri projekta'!U15*'Ulazni parametri projekta'!$D82/100</f>
        <v>0</v>
      </c>
      <c r="AK13" s="17">
        <f>AJ13*'Ulazni parametri projekta'!$F$82</f>
        <v>0</v>
      </c>
      <c r="AL13" s="17">
        <f>'Ulazni parametri projekta'!T15*'Ulazni parametri projekta'!$D82/100</f>
        <v>0</v>
      </c>
      <c r="AM13" s="17">
        <f>AL13*'Ulazni parametri projekta'!$F$82</f>
        <v>0</v>
      </c>
      <c r="AN13" s="17">
        <f>'Ulazni parametri projekta'!V15*'Ulazni parametri projekta'!$D82/100</f>
        <v>0</v>
      </c>
      <c r="AO13" s="17">
        <f>AN13*'Ulazni parametri projekta'!$F$82</f>
        <v>0</v>
      </c>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row>
    <row r="14" spans="1:423" s="108" customFormat="1" ht="13.15" customHeight="1" x14ac:dyDescent="0.15">
      <c r="A14" s="275" t="s">
        <v>52</v>
      </c>
      <c r="B14" s="17">
        <f>'Ulazni parametri projekta'!C16*'Ulazni parametri projekta'!D83/100</f>
        <v>0</v>
      </c>
      <c r="C14" s="17">
        <f>B14*'Ulazni parametri projekta'!$F$83</f>
        <v>0</v>
      </c>
      <c r="D14" s="17">
        <f>'Ulazni parametri projekta'!D16*'Ulazni parametri projekta'!F83/100</f>
        <v>0</v>
      </c>
      <c r="E14" s="17">
        <f>D14*'Ulazni parametri projekta'!$F$83</f>
        <v>0</v>
      </c>
      <c r="F14" s="17">
        <f>'Ulazni parametri projekta'!E16*'Ulazni parametri projekta'!D83/100</f>
        <v>0</v>
      </c>
      <c r="G14" s="17">
        <f>F14*'Ulazni parametri projekta'!$F$83</f>
        <v>0</v>
      </c>
      <c r="H14" s="17">
        <f>'Ulazni parametri projekta'!F16*'Ulazni parametri projekta'!$D83/100</f>
        <v>0</v>
      </c>
      <c r="I14" s="17">
        <f>H14*'Ulazni parametri projekta'!$F$83</f>
        <v>0</v>
      </c>
      <c r="J14" s="17">
        <f>'Ulazni parametri projekta'!H16*'Ulazni parametri projekta'!$D83/100</f>
        <v>0</v>
      </c>
      <c r="K14" s="17">
        <f>J14*'Ulazni parametri projekta'!$F$83</f>
        <v>0</v>
      </c>
      <c r="L14" s="17">
        <f>'Ulazni parametri projekta'!H16*'Ulazni parametri projekta'!$D83/100</f>
        <v>0</v>
      </c>
      <c r="M14" s="17">
        <f>L14*'Ulazni parametri projekta'!$F$83</f>
        <v>0</v>
      </c>
      <c r="N14" s="17">
        <f>'Ulazni parametri projekta'!I16*'Ulazni parametri projekta'!$D83/100</f>
        <v>0</v>
      </c>
      <c r="O14" s="17">
        <f>N14*'Ulazni parametri projekta'!$F$83</f>
        <v>0</v>
      </c>
      <c r="P14" s="17">
        <f>'Ulazni parametri projekta'!K16*'Ulazni parametri projekta'!$D83/100</f>
        <v>0</v>
      </c>
      <c r="Q14" s="17">
        <f>P14*'Ulazni parametri projekta'!$F$83</f>
        <v>0</v>
      </c>
      <c r="R14" s="17">
        <f>'Ulazni parametri projekta'!L16*'Ulazni parametri projekta'!$D83/100</f>
        <v>0</v>
      </c>
      <c r="S14" s="17">
        <f>R14*'Ulazni parametri projekta'!$F$83</f>
        <v>0</v>
      </c>
      <c r="T14" s="17">
        <f>'Ulazni parametri projekta'!M16*'Ulazni parametri projekta'!$D83/100</f>
        <v>0</v>
      </c>
      <c r="U14" s="17">
        <f>T14*'Ulazni parametri projekta'!$F$83</f>
        <v>0</v>
      </c>
      <c r="V14" s="17">
        <f>'Ulazni parametri projekta'!N16*'Ulazni parametri projekta'!$D83/100</f>
        <v>0</v>
      </c>
      <c r="W14" s="17">
        <f>V14*'Ulazni parametri projekta'!$F$83</f>
        <v>0</v>
      </c>
      <c r="X14" s="17">
        <f>'Ulazni parametri projekta'!O16*'Ulazni parametri projekta'!$D83/100</f>
        <v>0</v>
      </c>
      <c r="Y14" s="17">
        <f>X14*'Ulazni parametri projekta'!$F$83</f>
        <v>0</v>
      </c>
      <c r="Z14" s="17">
        <f>'Ulazni parametri projekta'!P16*'Ulazni parametri projekta'!$D83/100</f>
        <v>0</v>
      </c>
      <c r="AA14" s="17">
        <f>Z14*'Ulazni parametri projekta'!$F$83</f>
        <v>0</v>
      </c>
      <c r="AB14" s="17">
        <f>'Ulazni parametri projekta'!Q16*'Ulazni parametri projekta'!$D83/100</f>
        <v>0</v>
      </c>
      <c r="AC14" s="17">
        <f>AB14*'Ulazni parametri projekta'!$F$83</f>
        <v>0</v>
      </c>
      <c r="AD14" s="17">
        <f>'Ulazni parametri projekta'!R16*'Ulazni parametri projekta'!$D83/100</f>
        <v>0</v>
      </c>
      <c r="AE14" s="17">
        <f>AD14*'Ulazni parametri projekta'!$F$83</f>
        <v>0</v>
      </c>
      <c r="AF14" s="17">
        <f>'Ulazni parametri projekta'!S16*'Ulazni parametri projekta'!$D83/100</f>
        <v>0</v>
      </c>
      <c r="AG14" s="17">
        <f>AF14*'Ulazni parametri projekta'!$F$83</f>
        <v>0</v>
      </c>
      <c r="AH14" s="17">
        <f>'Ulazni parametri projekta'!T16*'Ulazni parametri projekta'!$D83/100</f>
        <v>0</v>
      </c>
      <c r="AI14" s="17">
        <f>AH14*'Ulazni parametri projekta'!$F$83</f>
        <v>0</v>
      </c>
      <c r="AJ14" s="17">
        <f>'Ulazni parametri projekta'!U16*'Ulazni parametri projekta'!$D83/100</f>
        <v>0</v>
      </c>
      <c r="AK14" s="17">
        <f>AJ14*'Ulazni parametri projekta'!$F$83</f>
        <v>0</v>
      </c>
      <c r="AL14" s="17">
        <f>'Ulazni parametri projekta'!T16*'Ulazni parametri projekta'!$D83/100</f>
        <v>0</v>
      </c>
      <c r="AM14" s="17">
        <f>AL14*'Ulazni parametri projekta'!$F$83</f>
        <v>0</v>
      </c>
      <c r="AN14" s="17">
        <f>'Ulazni parametri projekta'!V16*'Ulazni parametri projekta'!$D83/100</f>
        <v>0</v>
      </c>
      <c r="AO14" s="17">
        <f>AN14*'Ulazni parametri projekta'!$F$83</f>
        <v>0</v>
      </c>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row>
    <row r="15" spans="1:423" s="108" customFormat="1" ht="13.15" customHeight="1" x14ac:dyDescent="0.15">
      <c r="A15" s="275" t="s">
        <v>199</v>
      </c>
      <c r="B15" s="17">
        <f>'Ulazni parametri projekta'!C17*'Ulazni parametri projekta'!D84/100</f>
        <v>0</v>
      </c>
      <c r="C15" s="17">
        <f>B15*'Ulazni parametri projekta'!$F$84</f>
        <v>0</v>
      </c>
      <c r="D15" s="17">
        <f>'Ulazni parametri projekta'!D17*'Ulazni parametri projekta'!F84/100</f>
        <v>0</v>
      </c>
      <c r="E15" s="17">
        <f>D15*'Ulazni parametri projekta'!$F$84</f>
        <v>0</v>
      </c>
      <c r="F15" s="17">
        <f>'Ulazni parametri projekta'!E17*'Ulazni parametri projekta'!D84/100</f>
        <v>0</v>
      </c>
      <c r="G15" s="17">
        <f>F15*'Ulazni parametri projekta'!$F$84</f>
        <v>0</v>
      </c>
      <c r="H15" s="17">
        <f>'Ulazni parametri projekta'!F17*'Ulazni parametri projekta'!$D84/100</f>
        <v>0</v>
      </c>
      <c r="I15" s="17">
        <f>H15*'Ulazni parametri projekta'!$F$84</f>
        <v>0</v>
      </c>
      <c r="J15" s="17">
        <f>'Ulazni parametri projekta'!H17*'Ulazni parametri projekta'!$D84/100</f>
        <v>0</v>
      </c>
      <c r="K15" s="17">
        <f>J15*'Ulazni parametri projekta'!$F$84</f>
        <v>0</v>
      </c>
      <c r="L15" s="17">
        <f>'Ulazni parametri projekta'!H17*'Ulazni parametri projekta'!$D84/100</f>
        <v>0</v>
      </c>
      <c r="M15" s="17">
        <f>L15*'Ulazni parametri projekta'!$F$84</f>
        <v>0</v>
      </c>
      <c r="N15" s="17">
        <f>'Ulazni parametri projekta'!I17*'Ulazni parametri projekta'!$D84/100</f>
        <v>0</v>
      </c>
      <c r="O15" s="17">
        <f>N15*'Ulazni parametri projekta'!$F$84</f>
        <v>0</v>
      </c>
      <c r="P15" s="17">
        <f>'Ulazni parametri projekta'!K17*'Ulazni parametri projekta'!$D84/100</f>
        <v>0</v>
      </c>
      <c r="Q15" s="17">
        <f>P15*'Ulazni parametri projekta'!$F$84</f>
        <v>0</v>
      </c>
      <c r="R15" s="17">
        <f>'Ulazni parametri projekta'!L17*'Ulazni parametri projekta'!$D84/100</f>
        <v>0</v>
      </c>
      <c r="S15" s="17">
        <f>R15*'Ulazni parametri projekta'!$F$84</f>
        <v>0</v>
      </c>
      <c r="T15" s="17">
        <f>'Ulazni parametri projekta'!M17*'Ulazni parametri projekta'!$D84/100</f>
        <v>0</v>
      </c>
      <c r="U15" s="17">
        <f>T15*'Ulazni parametri projekta'!$F$84</f>
        <v>0</v>
      </c>
      <c r="V15" s="17">
        <f>'Ulazni parametri projekta'!N17*'Ulazni parametri projekta'!$D84/100</f>
        <v>0</v>
      </c>
      <c r="W15" s="17">
        <f>V15*'Ulazni parametri projekta'!$F$84</f>
        <v>0</v>
      </c>
      <c r="X15" s="17">
        <f>'Ulazni parametri projekta'!O17*'Ulazni parametri projekta'!$D84/100</f>
        <v>0</v>
      </c>
      <c r="Y15" s="17">
        <f>X15*'Ulazni parametri projekta'!$F$84</f>
        <v>0</v>
      </c>
      <c r="Z15" s="17">
        <f>'Ulazni parametri projekta'!P17*'Ulazni parametri projekta'!$D84/100</f>
        <v>0</v>
      </c>
      <c r="AA15" s="17">
        <f>Z15*'Ulazni parametri projekta'!$F$84</f>
        <v>0</v>
      </c>
      <c r="AB15" s="17">
        <f>'Ulazni parametri projekta'!Q17*'Ulazni parametri projekta'!$D84/100</f>
        <v>0</v>
      </c>
      <c r="AC15" s="17">
        <f>AB15*'Ulazni parametri projekta'!$F$84</f>
        <v>0</v>
      </c>
      <c r="AD15" s="17">
        <f>'Ulazni parametri projekta'!R17*'Ulazni parametri projekta'!$D84/100</f>
        <v>0</v>
      </c>
      <c r="AE15" s="17">
        <f>AD15*'Ulazni parametri projekta'!$F$84</f>
        <v>0</v>
      </c>
      <c r="AF15" s="17">
        <f>'Ulazni parametri projekta'!S17*'Ulazni parametri projekta'!$D84/100</f>
        <v>0</v>
      </c>
      <c r="AG15" s="17">
        <f>AF15*'Ulazni parametri projekta'!$F$84</f>
        <v>0</v>
      </c>
      <c r="AH15" s="17">
        <f>'Ulazni parametri projekta'!T17*'Ulazni parametri projekta'!$D84/100</f>
        <v>0</v>
      </c>
      <c r="AI15" s="17">
        <f>AH15*'Ulazni parametri projekta'!$F$84</f>
        <v>0</v>
      </c>
      <c r="AJ15" s="17">
        <f>'Ulazni parametri projekta'!U17*'Ulazni parametri projekta'!$D84/100</f>
        <v>0</v>
      </c>
      <c r="AK15" s="17">
        <f>AJ15*'Ulazni parametri projekta'!$F$84</f>
        <v>0</v>
      </c>
      <c r="AL15" s="17">
        <f>'Ulazni parametri projekta'!T17*'Ulazni parametri projekta'!$D84/100</f>
        <v>0</v>
      </c>
      <c r="AM15" s="17">
        <f>AL15*'Ulazni parametri projekta'!$F$84</f>
        <v>0</v>
      </c>
      <c r="AN15" s="17">
        <f>'Ulazni parametri projekta'!V17*'Ulazni parametri projekta'!$D84/100</f>
        <v>0</v>
      </c>
      <c r="AO15" s="17">
        <f>AN15*'Ulazni parametri projekta'!$F$84</f>
        <v>0</v>
      </c>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row>
    <row r="16" spans="1:423" s="23" customFormat="1" ht="16.149999999999999" customHeight="1" x14ac:dyDescent="0.15">
      <c r="A16" s="276" t="s">
        <v>243</v>
      </c>
      <c r="B16" s="14">
        <f>SUM(B11:B15)</f>
        <v>0</v>
      </c>
      <c r="C16" s="14">
        <f>SUM(C11:C15)</f>
        <v>0</v>
      </c>
      <c r="D16" s="14">
        <f>SUM(D11:D15)</f>
        <v>0</v>
      </c>
      <c r="E16" s="14">
        <f t="shared" ref="E16:AO16" si="18">SUM(E11:E15)</f>
        <v>0</v>
      </c>
      <c r="F16" s="14">
        <f>SUM(F11:F15)</f>
        <v>0</v>
      </c>
      <c r="G16" s="14">
        <f t="shared" si="18"/>
        <v>0</v>
      </c>
      <c r="H16" s="14">
        <f t="shared" si="18"/>
        <v>0</v>
      </c>
      <c r="I16" s="14">
        <f t="shared" si="18"/>
        <v>0</v>
      </c>
      <c r="J16" s="14">
        <f t="shared" si="18"/>
        <v>0</v>
      </c>
      <c r="K16" s="14">
        <f t="shared" si="18"/>
        <v>0</v>
      </c>
      <c r="L16" s="14">
        <f t="shared" si="18"/>
        <v>0</v>
      </c>
      <c r="M16" s="14">
        <f t="shared" si="18"/>
        <v>0</v>
      </c>
      <c r="N16" s="14">
        <f t="shared" si="18"/>
        <v>0</v>
      </c>
      <c r="O16" s="14">
        <f t="shared" si="18"/>
        <v>0</v>
      </c>
      <c r="P16" s="14">
        <f t="shared" si="18"/>
        <v>0</v>
      </c>
      <c r="Q16" s="14">
        <f t="shared" si="18"/>
        <v>0</v>
      </c>
      <c r="R16" s="14">
        <f t="shared" si="18"/>
        <v>0</v>
      </c>
      <c r="S16" s="14">
        <f t="shared" si="18"/>
        <v>0</v>
      </c>
      <c r="T16" s="14">
        <f t="shared" si="18"/>
        <v>0</v>
      </c>
      <c r="U16" s="14">
        <f t="shared" si="18"/>
        <v>0</v>
      </c>
      <c r="V16" s="14">
        <f t="shared" si="18"/>
        <v>0</v>
      </c>
      <c r="W16" s="14">
        <f t="shared" si="18"/>
        <v>0</v>
      </c>
      <c r="X16" s="14">
        <f t="shared" si="18"/>
        <v>0</v>
      </c>
      <c r="Y16" s="14">
        <f t="shared" si="18"/>
        <v>0</v>
      </c>
      <c r="Z16" s="14">
        <f t="shared" si="18"/>
        <v>0</v>
      </c>
      <c r="AA16" s="14">
        <f t="shared" si="18"/>
        <v>0</v>
      </c>
      <c r="AB16" s="14">
        <f t="shared" si="18"/>
        <v>0</v>
      </c>
      <c r="AC16" s="14">
        <f t="shared" si="18"/>
        <v>0</v>
      </c>
      <c r="AD16" s="14">
        <f t="shared" si="18"/>
        <v>0</v>
      </c>
      <c r="AE16" s="14">
        <f t="shared" si="18"/>
        <v>0</v>
      </c>
      <c r="AF16" s="14">
        <f t="shared" si="18"/>
        <v>0</v>
      </c>
      <c r="AG16" s="14">
        <f t="shared" si="18"/>
        <v>0</v>
      </c>
      <c r="AH16" s="14">
        <f t="shared" si="18"/>
        <v>0</v>
      </c>
      <c r="AI16" s="14">
        <f t="shared" si="18"/>
        <v>0</v>
      </c>
      <c r="AJ16" s="14">
        <f t="shared" si="18"/>
        <v>0</v>
      </c>
      <c r="AK16" s="14">
        <f t="shared" si="18"/>
        <v>0</v>
      </c>
      <c r="AL16" s="14">
        <f t="shared" si="18"/>
        <v>0</v>
      </c>
      <c r="AM16" s="14">
        <f t="shared" si="18"/>
        <v>0</v>
      </c>
      <c r="AN16" s="14">
        <f>SUM(AN11:AN15)</f>
        <v>0</v>
      </c>
      <c r="AO16" s="14">
        <f t="shared" si="18"/>
        <v>0</v>
      </c>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row>
    <row r="17" spans="1:423" s="22" customFormat="1" ht="8.25" x14ac:dyDescent="0.1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row>
    <row r="18" spans="1:423" s="22" customFormat="1" ht="8.25" x14ac:dyDescent="0.1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row>
    <row r="19" spans="1:423" s="22" customFormat="1" ht="21" customHeight="1" x14ac:dyDescent="0.15">
      <c r="A19" s="277" t="s">
        <v>248</v>
      </c>
      <c r="B19" s="34">
        <v>1</v>
      </c>
      <c r="C19" s="34">
        <v>2</v>
      </c>
      <c r="D19" s="34">
        <v>3</v>
      </c>
      <c r="E19" s="34">
        <v>4</v>
      </c>
      <c r="F19" s="34">
        <v>5</v>
      </c>
      <c r="G19" s="34">
        <v>6</v>
      </c>
      <c r="H19" s="34">
        <v>7</v>
      </c>
      <c r="I19" s="34">
        <v>8</v>
      </c>
      <c r="J19" s="34">
        <v>9</v>
      </c>
      <c r="K19" s="34">
        <v>10</v>
      </c>
      <c r="L19" s="34">
        <v>11</v>
      </c>
      <c r="M19" s="34">
        <v>12</v>
      </c>
      <c r="N19" s="34">
        <v>13</v>
      </c>
      <c r="O19" s="34">
        <v>14</v>
      </c>
      <c r="P19" s="34">
        <v>15</v>
      </c>
      <c r="Q19" s="34">
        <v>16</v>
      </c>
      <c r="R19" s="34">
        <v>17</v>
      </c>
      <c r="S19" s="34">
        <v>18</v>
      </c>
      <c r="T19" s="34">
        <v>19</v>
      </c>
      <c r="U19" s="34">
        <v>20</v>
      </c>
      <c r="V19" s="233"/>
      <c r="W19" s="233"/>
      <c r="X19" s="233"/>
      <c r="Y19" s="233"/>
      <c r="Z19" s="233"/>
      <c r="AA19" s="233"/>
      <c r="AB19" s="233"/>
      <c r="AC19" s="233"/>
      <c r="AD19" s="233"/>
      <c r="AE19" s="233"/>
    </row>
    <row r="20" spans="1:423" s="22" customFormat="1" ht="12.6" customHeight="1" x14ac:dyDescent="0.15">
      <c r="A20" s="274" t="s">
        <v>78</v>
      </c>
      <c r="B20" s="18">
        <f>C11</f>
        <v>0</v>
      </c>
      <c r="C20" s="18">
        <f>E11</f>
        <v>0</v>
      </c>
      <c r="D20" s="18">
        <f>G11</f>
        <v>0</v>
      </c>
      <c r="E20" s="18">
        <f>I11</f>
        <v>0</v>
      </c>
      <c r="F20" s="18">
        <f>K11</f>
        <v>0</v>
      </c>
      <c r="G20" s="18">
        <f>M11</f>
        <v>0</v>
      </c>
      <c r="H20" s="18">
        <f>O11</f>
        <v>0</v>
      </c>
      <c r="I20" s="18">
        <f>Q11</f>
        <v>0</v>
      </c>
      <c r="J20" s="18">
        <f>S11</f>
        <v>0</v>
      </c>
      <c r="K20" s="18">
        <f>U11</f>
        <v>0</v>
      </c>
      <c r="L20" s="18">
        <f>W11</f>
        <v>0</v>
      </c>
      <c r="M20" s="18">
        <f>Y11</f>
        <v>0</v>
      </c>
      <c r="N20" s="18">
        <f>AA11</f>
        <v>0</v>
      </c>
      <c r="O20" s="18">
        <f>AC11</f>
        <v>0</v>
      </c>
      <c r="P20" s="18">
        <f>AE11</f>
        <v>0</v>
      </c>
      <c r="Q20" s="18">
        <f>AG11</f>
        <v>0</v>
      </c>
      <c r="R20" s="18">
        <f>AI11</f>
        <v>0</v>
      </c>
      <c r="S20" s="18">
        <f>AK11</f>
        <v>0</v>
      </c>
      <c r="T20" s="18">
        <f>AM11</f>
        <v>0</v>
      </c>
      <c r="U20" s="18">
        <f>AO11</f>
        <v>0</v>
      </c>
      <c r="V20" s="231"/>
      <c r="W20" s="231"/>
      <c r="X20" s="231"/>
      <c r="Y20" s="231"/>
      <c r="Z20" s="231"/>
      <c r="AA20" s="231"/>
      <c r="AB20" s="231"/>
      <c r="AC20" s="231"/>
      <c r="AD20" s="231"/>
      <c r="AE20" s="231"/>
    </row>
    <row r="21" spans="1:423" s="22" customFormat="1" ht="12.6" customHeight="1" x14ac:dyDescent="0.15">
      <c r="A21" s="275" t="s">
        <v>79</v>
      </c>
      <c r="B21" s="18">
        <f>C12</f>
        <v>0</v>
      </c>
      <c r="C21" s="18">
        <f>E12</f>
        <v>0</v>
      </c>
      <c r="D21" s="18">
        <f>G12</f>
        <v>0</v>
      </c>
      <c r="E21" s="18">
        <f>I12</f>
        <v>0</v>
      </c>
      <c r="F21" s="18">
        <f>K12</f>
        <v>0</v>
      </c>
      <c r="G21" s="18">
        <f>M12</f>
        <v>0</v>
      </c>
      <c r="H21" s="18">
        <f>O12</f>
        <v>0</v>
      </c>
      <c r="I21" s="18">
        <f t="shared" ref="I21:I24" si="19">Q12</f>
        <v>0</v>
      </c>
      <c r="J21" s="18">
        <f t="shared" ref="J21:J24" si="20">S12</f>
        <v>0</v>
      </c>
      <c r="K21" s="18">
        <f>U12</f>
        <v>0</v>
      </c>
      <c r="L21" s="18">
        <f>W12</f>
        <v>0</v>
      </c>
      <c r="M21" s="18">
        <f>Y12</f>
        <v>0</v>
      </c>
      <c r="N21" s="18">
        <f>AA12</f>
        <v>0</v>
      </c>
      <c r="O21" s="18">
        <f>AC12</f>
        <v>0</v>
      </c>
      <c r="P21" s="18">
        <f>AE12</f>
        <v>0</v>
      </c>
      <c r="Q21" s="18">
        <f>AG12</f>
        <v>0</v>
      </c>
      <c r="R21" s="18">
        <f>AI12</f>
        <v>0</v>
      </c>
      <c r="S21" s="18">
        <f>AK12</f>
        <v>0</v>
      </c>
      <c r="T21" s="18">
        <f>AM12</f>
        <v>0</v>
      </c>
      <c r="U21" s="18">
        <f>AO12</f>
        <v>0</v>
      </c>
      <c r="V21" s="231"/>
      <c r="W21" s="231"/>
      <c r="X21" s="231"/>
      <c r="Y21" s="231"/>
      <c r="Z21" s="231"/>
      <c r="AA21" s="231"/>
      <c r="AB21" s="231"/>
      <c r="AC21" s="231"/>
      <c r="AD21" s="231"/>
      <c r="AE21" s="231"/>
    </row>
    <row r="22" spans="1:423" s="22" customFormat="1" ht="12.6" customHeight="1" x14ac:dyDescent="0.15">
      <c r="A22" s="275" t="s">
        <v>80</v>
      </c>
      <c r="B22" s="18">
        <f>C13</f>
        <v>0</v>
      </c>
      <c r="C22" s="18">
        <f>E13</f>
        <v>0</v>
      </c>
      <c r="D22" s="18">
        <f>G13</f>
        <v>0</v>
      </c>
      <c r="E22" s="18">
        <f>I13</f>
        <v>0</v>
      </c>
      <c r="F22" s="18">
        <f>K13</f>
        <v>0</v>
      </c>
      <c r="G22" s="18">
        <f>M13</f>
        <v>0</v>
      </c>
      <c r="H22" s="18">
        <f>O13</f>
        <v>0</v>
      </c>
      <c r="I22" s="18">
        <f t="shared" si="19"/>
        <v>0</v>
      </c>
      <c r="J22" s="18">
        <f t="shared" si="20"/>
        <v>0</v>
      </c>
      <c r="K22" s="18">
        <f>U13</f>
        <v>0</v>
      </c>
      <c r="L22" s="18">
        <f>W13</f>
        <v>0</v>
      </c>
      <c r="M22" s="18">
        <f>Y13</f>
        <v>0</v>
      </c>
      <c r="N22" s="18">
        <f>AA13</f>
        <v>0</v>
      </c>
      <c r="O22" s="18">
        <f>AC13</f>
        <v>0</v>
      </c>
      <c r="P22" s="18">
        <f>AE13</f>
        <v>0</v>
      </c>
      <c r="Q22" s="18">
        <f>AG13</f>
        <v>0</v>
      </c>
      <c r="R22" s="18">
        <f>AI13</f>
        <v>0</v>
      </c>
      <c r="S22" s="18">
        <f>AK13</f>
        <v>0</v>
      </c>
      <c r="T22" s="18">
        <f>AM13</f>
        <v>0</v>
      </c>
      <c r="U22" s="18">
        <f>AO13</f>
        <v>0</v>
      </c>
      <c r="V22" s="231"/>
      <c r="W22" s="231"/>
      <c r="X22" s="231"/>
      <c r="Y22" s="231"/>
      <c r="Z22" s="231"/>
      <c r="AA22" s="231"/>
      <c r="AB22" s="231"/>
      <c r="AC22" s="231"/>
      <c r="AD22" s="231"/>
      <c r="AE22" s="231"/>
    </row>
    <row r="23" spans="1:423" s="22" customFormat="1" ht="12.6" customHeight="1" x14ac:dyDescent="0.15">
      <c r="A23" s="275" t="s">
        <v>81</v>
      </c>
      <c r="B23" s="18">
        <f>C14</f>
        <v>0</v>
      </c>
      <c r="C23" s="18">
        <f>E14</f>
        <v>0</v>
      </c>
      <c r="D23" s="18">
        <f>G14</f>
        <v>0</v>
      </c>
      <c r="E23" s="18">
        <f>I14</f>
        <v>0</v>
      </c>
      <c r="F23" s="18">
        <f>K14</f>
        <v>0</v>
      </c>
      <c r="G23" s="18">
        <f>M14</f>
        <v>0</v>
      </c>
      <c r="H23" s="18">
        <f>O14</f>
        <v>0</v>
      </c>
      <c r="I23" s="18">
        <f t="shared" si="19"/>
        <v>0</v>
      </c>
      <c r="J23" s="18">
        <f t="shared" si="20"/>
        <v>0</v>
      </c>
      <c r="K23" s="18">
        <f>U14</f>
        <v>0</v>
      </c>
      <c r="L23" s="18">
        <f>W14</f>
        <v>0</v>
      </c>
      <c r="M23" s="18">
        <f>Y14</f>
        <v>0</v>
      </c>
      <c r="N23" s="18">
        <f>AA14</f>
        <v>0</v>
      </c>
      <c r="O23" s="18">
        <f>AC14</f>
        <v>0</v>
      </c>
      <c r="P23" s="18">
        <f>AE14</f>
        <v>0</v>
      </c>
      <c r="Q23" s="18">
        <f>AG14</f>
        <v>0</v>
      </c>
      <c r="R23" s="18">
        <f>AI14</f>
        <v>0</v>
      </c>
      <c r="S23" s="18">
        <f>AK14</f>
        <v>0</v>
      </c>
      <c r="T23" s="18">
        <f>AM14</f>
        <v>0</v>
      </c>
      <c r="U23" s="18">
        <f>AO14</f>
        <v>0</v>
      </c>
      <c r="V23" s="231"/>
      <c r="W23" s="231"/>
      <c r="X23" s="231"/>
      <c r="Y23" s="231"/>
      <c r="Z23" s="231"/>
      <c r="AA23" s="231"/>
      <c r="AB23" s="231"/>
      <c r="AC23" s="231"/>
      <c r="AD23" s="231"/>
      <c r="AE23" s="231"/>
    </row>
    <row r="24" spans="1:423" s="22" customFormat="1" ht="12.6" customHeight="1" x14ac:dyDescent="0.15">
      <c r="A24" s="275" t="s">
        <v>199</v>
      </c>
      <c r="B24" s="18">
        <f>C15</f>
        <v>0</v>
      </c>
      <c r="C24" s="18">
        <f>E15</f>
        <v>0</v>
      </c>
      <c r="D24" s="18">
        <f>G15</f>
        <v>0</v>
      </c>
      <c r="E24" s="18">
        <f>I15</f>
        <v>0</v>
      </c>
      <c r="F24" s="18">
        <f>K15</f>
        <v>0</v>
      </c>
      <c r="G24" s="18">
        <f>M15</f>
        <v>0</v>
      </c>
      <c r="H24" s="18">
        <f>O15</f>
        <v>0</v>
      </c>
      <c r="I24" s="18">
        <f t="shared" si="19"/>
        <v>0</v>
      </c>
      <c r="J24" s="18">
        <f t="shared" si="20"/>
        <v>0</v>
      </c>
      <c r="K24" s="18">
        <f>U15</f>
        <v>0</v>
      </c>
      <c r="L24" s="18">
        <f>W15</f>
        <v>0</v>
      </c>
      <c r="M24" s="18">
        <f>Y15</f>
        <v>0</v>
      </c>
      <c r="N24" s="18">
        <f>AA15</f>
        <v>0</v>
      </c>
      <c r="O24" s="18">
        <f>AC15</f>
        <v>0</v>
      </c>
      <c r="P24" s="18">
        <f>AE15</f>
        <v>0</v>
      </c>
      <c r="Q24" s="18">
        <f>AG15</f>
        <v>0</v>
      </c>
      <c r="R24" s="18">
        <f>AI15</f>
        <v>0</v>
      </c>
      <c r="S24" s="18">
        <f>AK15</f>
        <v>0</v>
      </c>
      <c r="T24" s="18">
        <f>AM15</f>
        <v>0</v>
      </c>
      <c r="U24" s="18">
        <f>AO15</f>
        <v>0</v>
      </c>
      <c r="V24" s="231"/>
      <c r="W24" s="231"/>
      <c r="X24" s="231"/>
      <c r="Y24" s="231"/>
      <c r="Z24" s="231"/>
      <c r="AA24" s="231"/>
      <c r="AB24" s="231"/>
      <c r="AC24" s="231"/>
      <c r="AD24" s="231"/>
      <c r="AE24" s="231"/>
    </row>
    <row r="25" spans="1:423" s="22" customFormat="1" ht="45.75" customHeight="1" x14ac:dyDescent="0.15">
      <c r="A25" s="278" t="s">
        <v>244</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0</v>
      </c>
      <c r="T25" s="18">
        <v>0</v>
      </c>
      <c r="U25" s="18">
        <v>0</v>
      </c>
      <c r="V25" s="231"/>
      <c r="W25" s="231"/>
      <c r="X25" s="231"/>
      <c r="Y25" s="231"/>
      <c r="Z25" s="231"/>
      <c r="AA25" s="231"/>
      <c r="AB25" s="231"/>
      <c r="AC25" s="231"/>
      <c r="AD25" s="231"/>
      <c r="AE25" s="231"/>
    </row>
    <row r="26" spans="1:423" s="23" customFormat="1" ht="22.15" customHeight="1" x14ac:dyDescent="0.15">
      <c r="A26" s="276" t="s">
        <v>256</v>
      </c>
      <c r="B26" s="14">
        <f>SUM(B20:B25)</f>
        <v>0</v>
      </c>
      <c r="C26" s="14">
        <f t="shared" ref="C26:U26" si="21">SUM(C20:C25)</f>
        <v>0</v>
      </c>
      <c r="D26" s="14">
        <f t="shared" si="21"/>
        <v>0</v>
      </c>
      <c r="E26" s="14">
        <f t="shared" si="21"/>
        <v>0</v>
      </c>
      <c r="F26" s="14">
        <f t="shared" si="21"/>
        <v>0</v>
      </c>
      <c r="G26" s="14">
        <f t="shared" si="21"/>
        <v>0</v>
      </c>
      <c r="H26" s="14">
        <f t="shared" si="21"/>
        <v>0</v>
      </c>
      <c r="I26" s="14">
        <f t="shared" si="21"/>
        <v>0</v>
      </c>
      <c r="J26" s="14">
        <f t="shared" si="21"/>
        <v>0</v>
      </c>
      <c r="K26" s="14">
        <f t="shared" si="21"/>
        <v>0</v>
      </c>
      <c r="L26" s="14">
        <f t="shared" si="21"/>
        <v>0</v>
      </c>
      <c r="M26" s="14">
        <f t="shared" si="21"/>
        <v>0</v>
      </c>
      <c r="N26" s="14">
        <f t="shared" si="21"/>
        <v>0</v>
      </c>
      <c r="O26" s="14">
        <f t="shared" si="21"/>
        <v>0</v>
      </c>
      <c r="P26" s="14">
        <f t="shared" si="21"/>
        <v>0</v>
      </c>
      <c r="Q26" s="14">
        <f t="shared" si="21"/>
        <v>0</v>
      </c>
      <c r="R26" s="14">
        <f t="shared" si="21"/>
        <v>0</v>
      </c>
      <c r="S26" s="14">
        <f t="shared" si="21"/>
        <v>0</v>
      </c>
      <c r="T26" s="14">
        <f t="shared" si="21"/>
        <v>0</v>
      </c>
      <c r="U26" s="14">
        <f t="shared" si="21"/>
        <v>0</v>
      </c>
      <c r="V26" s="109"/>
      <c r="W26" s="109"/>
      <c r="X26" s="109"/>
      <c r="Y26" s="109"/>
      <c r="Z26" s="109"/>
      <c r="AA26" s="109"/>
      <c r="AB26" s="109"/>
      <c r="AC26" s="109"/>
      <c r="AD26" s="109"/>
      <c r="AE26" s="109"/>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row>
    <row r="27" spans="1:423" s="110" customFormat="1" ht="12.6" customHeight="1" x14ac:dyDescent="0.15">
      <c r="A27" s="279" t="s">
        <v>75</v>
      </c>
      <c r="B27" s="121">
        <v>0</v>
      </c>
      <c r="C27" s="121">
        <v>0</v>
      </c>
      <c r="D27" s="121"/>
      <c r="E27" s="121"/>
      <c r="F27" s="121"/>
      <c r="G27" s="121"/>
      <c r="H27" s="121"/>
      <c r="I27" s="121"/>
      <c r="J27" s="121"/>
      <c r="K27" s="121"/>
      <c r="L27" s="121"/>
      <c r="M27" s="121"/>
      <c r="N27" s="121"/>
      <c r="O27" s="121"/>
      <c r="P27" s="121"/>
      <c r="Q27" s="121"/>
      <c r="R27" s="121"/>
      <c r="S27" s="121"/>
      <c r="T27" s="121"/>
      <c r="U27" s="121"/>
      <c r="V27" s="234"/>
      <c r="W27" s="234"/>
      <c r="X27" s="234"/>
      <c r="Y27" s="234"/>
      <c r="Z27" s="234"/>
      <c r="AA27" s="234"/>
      <c r="AB27" s="234"/>
      <c r="AC27" s="234"/>
      <c r="AD27" s="234"/>
      <c r="AE27" s="234"/>
    </row>
    <row r="28" spans="1:423" s="110" customFormat="1" ht="12.6" customHeight="1" x14ac:dyDescent="0.15">
      <c r="A28" s="279" t="s">
        <v>159</v>
      </c>
      <c r="B28" s="121">
        <v>0</v>
      </c>
      <c r="C28" s="121">
        <v>0</v>
      </c>
      <c r="D28" s="121"/>
      <c r="E28" s="121"/>
      <c r="F28" s="121"/>
      <c r="G28" s="121"/>
      <c r="H28" s="121"/>
      <c r="I28" s="121"/>
      <c r="J28" s="121"/>
      <c r="K28" s="121"/>
      <c r="L28" s="121"/>
      <c r="M28" s="121"/>
      <c r="N28" s="121"/>
      <c r="O28" s="121"/>
      <c r="P28" s="121"/>
      <c r="Q28" s="121"/>
      <c r="R28" s="121"/>
      <c r="S28" s="121"/>
      <c r="T28" s="121"/>
      <c r="U28" s="121"/>
      <c r="V28" s="234"/>
      <c r="W28" s="234"/>
      <c r="X28" s="234"/>
      <c r="Y28" s="234"/>
      <c r="Z28" s="234"/>
      <c r="AA28" s="234"/>
      <c r="AB28" s="234"/>
      <c r="AC28" s="234"/>
      <c r="AD28" s="234"/>
      <c r="AE28" s="234"/>
    </row>
    <row r="29" spans="1:423" s="110" customFormat="1" ht="12.6" customHeight="1" x14ac:dyDescent="0.15">
      <c r="A29" s="279" t="s">
        <v>68</v>
      </c>
      <c r="B29" s="121">
        <v>0</v>
      </c>
      <c r="C29" s="121">
        <v>0</v>
      </c>
      <c r="D29" s="121"/>
      <c r="E29" s="121"/>
      <c r="F29" s="121"/>
      <c r="G29" s="121"/>
      <c r="H29" s="121"/>
      <c r="I29" s="121"/>
      <c r="J29" s="121"/>
      <c r="K29" s="121"/>
      <c r="L29" s="121"/>
      <c r="M29" s="121"/>
      <c r="N29" s="121"/>
      <c r="O29" s="121"/>
      <c r="P29" s="121"/>
      <c r="Q29" s="121"/>
      <c r="R29" s="121"/>
      <c r="S29" s="121"/>
      <c r="T29" s="121"/>
      <c r="U29" s="121"/>
      <c r="V29" s="234"/>
      <c r="W29" s="234"/>
      <c r="X29" s="234"/>
      <c r="Y29" s="234"/>
      <c r="Z29" s="234"/>
      <c r="AA29" s="234"/>
      <c r="AB29" s="234"/>
      <c r="AC29" s="234"/>
      <c r="AD29" s="234"/>
      <c r="AE29" s="234"/>
    </row>
    <row r="30" spans="1:423" s="110" customFormat="1" ht="12.6" customHeight="1" x14ac:dyDescent="0.15">
      <c r="A30" s="279" t="s">
        <v>19</v>
      </c>
      <c r="B30" s="121">
        <v>0</v>
      </c>
      <c r="C30" s="121">
        <v>0</v>
      </c>
      <c r="D30" s="121"/>
      <c r="E30" s="121"/>
      <c r="F30" s="121"/>
      <c r="G30" s="121"/>
      <c r="H30" s="121"/>
      <c r="I30" s="121"/>
      <c r="J30" s="121"/>
      <c r="K30" s="121"/>
      <c r="L30" s="121"/>
      <c r="M30" s="121"/>
      <c r="N30" s="121"/>
      <c r="O30" s="121"/>
      <c r="P30" s="121"/>
      <c r="Q30" s="121"/>
      <c r="R30" s="121"/>
      <c r="S30" s="121"/>
      <c r="T30" s="121"/>
      <c r="U30" s="121"/>
      <c r="V30" s="234"/>
      <c r="W30" s="234"/>
      <c r="X30" s="234"/>
      <c r="Y30" s="234"/>
      <c r="Z30" s="234"/>
      <c r="AA30" s="234"/>
      <c r="AB30" s="234"/>
      <c r="AC30" s="234"/>
      <c r="AD30" s="234"/>
      <c r="AE30" s="234"/>
    </row>
    <row r="31" spans="1:423" s="110" customFormat="1" ht="12.6" customHeight="1" x14ac:dyDescent="0.15">
      <c r="A31" s="279" t="s">
        <v>18</v>
      </c>
      <c r="B31" s="121">
        <v>0</v>
      </c>
      <c r="C31" s="121">
        <v>0</v>
      </c>
      <c r="D31" s="121"/>
      <c r="E31" s="121"/>
      <c r="F31" s="121"/>
      <c r="G31" s="121"/>
      <c r="H31" s="121"/>
      <c r="I31" s="121"/>
      <c r="J31" s="121"/>
      <c r="K31" s="121"/>
      <c r="L31" s="121"/>
      <c r="M31" s="121"/>
      <c r="N31" s="121"/>
      <c r="O31" s="121"/>
      <c r="P31" s="121"/>
      <c r="Q31" s="121"/>
      <c r="R31" s="121"/>
      <c r="S31" s="121"/>
      <c r="T31" s="121"/>
      <c r="U31" s="121"/>
      <c r="V31" s="234"/>
      <c r="W31" s="234"/>
      <c r="X31" s="234"/>
      <c r="Y31" s="234"/>
      <c r="Z31" s="234"/>
      <c r="AA31" s="234"/>
      <c r="AB31" s="234"/>
      <c r="AC31" s="234"/>
      <c r="AD31" s="234"/>
      <c r="AE31" s="234"/>
    </row>
    <row r="32" spans="1:423" s="110" customFormat="1" ht="12.6" customHeight="1" x14ac:dyDescent="0.15">
      <c r="A32" s="279" t="s">
        <v>149</v>
      </c>
      <c r="B32" s="121">
        <v>0</v>
      </c>
      <c r="C32" s="121">
        <v>0</v>
      </c>
      <c r="D32" s="121"/>
      <c r="E32" s="121"/>
      <c r="F32" s="121"/>
      <c r="G32" s="121"/>
      <c r="H32" s="121"/>
      <c r="I32" s="121"/>
      <c r="J32" s="121"/>
      <c r="K32" s="121"/>
      <c r="L32" s="121"/>
      <c r="M32" s="121"/>
      <c r="N32" s="121"/>
      <c r="O32" s="121"/>
      <c r="P32" s="121"/>
      <c r="Q32" s="121"/>
      <c r="R32" s="121"/>
      <c r="S32" s="121"/>
      <c r="T32" s="121"/>
      <c r="U32" s="121"/>
      <c r="V32" s="234"/>
      <c r="W32" s="234"/>
      <c r="X32" s="234"/>
      <c r="Y32" s="234"/>
      <c r="Z32" s="234"/>
      <c r="AA32" s="234"/>
      <c r="AB32" s="234"/>
      <c r="AC32" s="234"/>
      <c r="AD32" s="234"/>
      <c r="AE32" s="234"/>
    </row>
    <row r="33" spans="1:423" s="110" customFormat="1" ht="12.6" customHeight="1" x14ac:dyDescent="0.15">
      <c r="A33" s="279" t="s">
        <v>102</v>
      </c>
      <c r="B33" s="121">
        <v>0</v>
      </c>
      <c r="C33" s="121">
        <v>0</v>
      </c>
      <c r="D33" s="121"/>
      <c r="E33" s="121"/>
      <c r="F33" s="121"/>
      <c r="G33" s="121"/>
      <c r="H33" s="121"/>
      <c r="I33" s="121"/>
      <c r="J33" s="121"/>
      <c r="K33" s="121"/>
      <c r="L33" s="121"/>
      <c r="M33" s="121"/>
      <c r="N33" s="121"/>
      <c r="O33" s="121"/>
      <c r="P33" s="121"/>
      <c r="Q33" s="121"/>
      <c r="R33" s="121"/>
      <c r="S33" s="121"/>
      <c r="T33" s="121"/>
      <c r="U33" s="121"/>
      <c r="V33" s="234"/>
      <c r="W33" s="234"/>
      <c r="X33" s="234"/>
      <c r="Y33" s="234"/>
      <c r="Z33" s="234"/>
      <c r="AA33" s="234"/>
      <c r="AB33" s="234"/>
      <c r="AC33" s="234"/>
      <c r="AD33" s="234"/>
      <c r="AE33" s="234"/>
    </row>
    <row r="34" spans="1:423" s="110" customFormat="1" ht="12.6" customHeight="1" x14ac:dyDescent="0.15">
      <c r="A34" s="279" t="s">
        <v>76</v>
      </c>
      <c r="B34" s="17" t="e">
        <f>('Ulazni parametri projekta'!C18-('Ulazni parametri projekta'!C13*'Ulazni parametri projekta'!$D80/100+'Ulazni parametri projekta'!C14*'Ulazni parametri projekta'!$D81/100+'Ulazni parametri projekta'!C15*'Ulazni parametri projekta'!$D82/100+'Ulazni parametri projekta'!C16*'Ulazni parametri projekta'!$D83/100+'Ulazni parametri projekta'!C17*'Ulazni parametri projekta'!$D84/100))*jedinična_cijena__kn_t</f>
        <v>#REF!</v>
      </c>
      <c r="C34" s="17" t="e">
        <f>('Ulazni parametri projekta'!D18-('Ulazni parametri projekta'!D13*'Ulazni parametri projekta'!$D80/100+'Ulazni parametri projekta'!D14*'Ulazni parametri projekta'!$D81/100+'Ulazni parametri projekta'!D15*'Ulazni parametri projekta'!$D82/100+'Ulazni parametri projekta'!D16*'Ulazni parametri projekta'!$D83/100+'Ulazni parametri projekta'!D17*'Ulazni parametri projekta'!$D84/100))*jedinična_cijena__kn_t</f>
        <v>#REF!</v>
      </c>
      <c r="D34" s="17" t="e">
        <f>('Ulazni parametri projekta'!E18-('Ulazni parametri projekta'!E13*'Ulazni parametri projekta'!$D80/100+'Ulazni parametri projekta'!E14*'Ulazni parametri projekta'!$D81/100+'Ulazni parametri projekta'!E15*'Ulazni parametri projekta'!$D82/100+'Ulazni parametri projekta'!E16*'Ulazni parametri projekta'!$D83/100+'Ulazni parametri projekta'!E17*'Ulazni parametri projekta'!$D84/100))*jedinična_cijena__kn_t</f>
        <v>#REF!</v>
      </c>
      <c r="E34" s="17" t="e">
        <f>('Ulazni parametri projekta'!F18-('Ulazni parametri projekta'!F13*'Ulazni parametri projekta'!$D80/100+'Ulazni parametri projekta'!F14*'Ulazni parametri projekta'!$D81/100+'Ulazni parametri projekta'!F15*'Ulazni parametri projekta'!$D82/100+'Ulazni parametri projekta'!F16*'Ulazni parametri projekta'!$D83/100+'Ulazni parametri projekta'!F17*'Ulazni parametri projekta'!$D84/100))*jedinična_cijena__kn_t</f>
        <v>#REF!</v>
      </c>
      <c r="F34" s="17" t="e">
        <f>('Ulazni parametri projekta'!G18-('Ulazni parametri projekta'!G13*'Ulazni parametri projekta'!$D80/100+'Ulazni parametri projekta'!G14*'Ulazni parametri projekta'!$D81/100+'Ulazni parametri projekta'!G15*'Ulazni parametri projekta'!$D82/100+'Ulazni parametri projekta'!G16*'Ulazni parametri projekta'!$D83/100+'Ulazni parametri projekta'!G17*'Ulazni parametri projekta'!$D84/100))*jedinična_cijena__kn_t</f>
        <v>#REF!</v>
      </c>
      <c r="G34" s="17" t="e">
        <f>('Ulazni parametri projekta'!H18-('Ulazni parametri projekta'!H13*'Ulazni parametri projekta'!$D80/100+'Ulazni parametri projekta'!H14*'Ulazni parametri projekta'!$D81/100+'Ulazni parametri projekta'!H15*'Ulazni parametri projekta'!$D82/100+'Ulazni parametri projekta'!H16*'Ulazni parametri projekta'!$D83/100+'Ulazni parametri projekta'!H17*'Ulazni parametri projekta'!$D84/100))*jedinična_cijena__kn_t</f>
        <v>#REF!</v>
      </c>
      <c r="H34" s="17" t="e">
        <f>('Ulazni parametri projekta'!I18-('Ulazni parametri projekta'!I13*'Ulazni parametri projekta'!$D80/100+'Ulazni parametri projekta'!I14*'Ulazni parametri projekta'!$D81/100+'Ulazni parametri projekta'!I15*'Ulazni parametri projekta'!$D82/100+'Ulazni parametri projekta'!I16*'Ulazni parametri projekta'!$D83/100+'Ulazni parametri projekta'!I17*'Ulazni parametri projekta'!$D84/100))*jedinična_cijena__kn_t</f>
        <v>#REF!</v>
      </c>
      <c r="I34" s="17" t="e">
        <f>('Ulazni parametri projekta'!J18-('Ulazni parametri projekta'!J13*'Ulazni parametri projekta'!$D80/100+'Ulazni parametri projekta'!J14*'Ulazni parametri projekta'!$D81/100+'Ulazni parametri projekta'!J15*'Ulazni parametri projekta'!$D82/100+'Ulazni parametri projekta'!J16*'Ulazni parametri projekta'!$D83/100+'Ulazni parametri projekta'!J17*'Ulazni parametri projekta'!$D84/100))*jedinična_cijena__kn_t</f>
        <v>#REF!</v>
      </c>
      <c r="J34" s="17" t="e">
        <f>('Ulazni parametri projekta'!K18-('Ulazni parametri projekta'!K13*'Ulazni parametri projekta'!$D80/100+'Ulazni parametri projekta'!K14*'Ulazni parametri projekta'!$D81/100+'Ulazni parametri projekta'!K15*'Ulazni parametri projekta'!$D82/100+'Ulazni parametri projekta'!K16*'Ulazni parametri projekta'!$D83/100+'Ulazni parametri projekta'!K17*'Ulazni parametri projekta'!$D84/100))*jedinična_cijena__kn_t</f>
        <v>#REF!</v>
      </c>
      <c r="K34" s="17" t="e">
        <f>('Ulazni parametri projekta'!L18-('Ulazni parametri projekta'!L13*'Ulazni parametri projekta'!$D80/100+'Ulazni parametri projekta'!L14*'Ulazni parametri projekta'!$D81/100+'Ulazni parametri projekta'!L15*'Ulazni parametri projekta'!$D82/100+'Ulazni parametri projekta'!L16*'Ulazni parametri projekta'!$D83/100+'Ulazni parametri projekta'!L17*'Ulazni parametri projekta'!$D84/100))*jedinična_cijena__kn_t</f>
        <v>#REF!</v>
      </c>
      <c r="L34" s="17" t="e">
        <f>('Ulazni parametri projekta'!M18-('Ulazni parametri projekta'!M13*'Ulazni parametri projekta'!$D80/100+'Ulazni parametri projekta'!M14*'Ulazni parametri projekta'!$D81/100+'Ulazni parametri projekta'!M15*'Ulazni parametri projekta'!$D82/100+'Ulazni parametri projekta'!M16*'Ulazni parametri projekta'!$D83/100+'Ulazni parametri projekta'!M17*'Ulazni parametri projekta'!$D84/100))*jedinična_cijena__kn_t</f>
        <v>#REF!</v>
      </c>
      <c r="M34" s="17" t="e">
        <f>('Ulazni parametri projekta'!N18-('Ulazni parametri projekta'!N13*'Ulazni parametri projekta'!$D80/100+'Ulazni parametri projekta'!N14*'Ulazni parametri projekta'!$D81/100+'Ulazni parametri projekta'!N15*'Ulazni parametri projekta'!$D82/100+'Ulazni parametri projekta'!N16*'Ulazni parametri projekta'!$D83/100+'Ulazni parametri projekta'!N17*'Ulazni parametri projekta'!$D84/100))*jedinična_cijena__kn_t</f>
        <v>#REF!</v>
      </c>
      <c r="N34" s="17" t="e">
        <f>('Ulazni parametri projekta'!O18-('Ulazni parametri projekta'!O13*'Ulazni parametri projekta'!$D80/100+'Ulazni parametri projekta'!O14*'Ulazni parametri projekta'!$D81/100+'Ulazni parametri projekta'!O15*'Ulazni parametri projekta'!$D82/100+'Ulazni parametri projekta'!O16*'Ulazni parametri projekta'!$D83/100+'Ulazni parametri projekta'!O17*'Ulazni parametri projekta'!$D84/100))*jedinična_cijena__kn_t</f>
        <v>#REF!</v>
      </c>
      <c r="O34" s="17" t="e">
        <f>('Ulazni parametri projekta'!P18-('Ulazni parametri projekta'!P13*'Ulazni parametri projekta'!$D80/100+'Ulazni parametri projekta'!P14*'Ulazni parametri projekta'!$D81/100+'Ulazni parametri projekta'!P15*'Ulazni parametri projekta'!$D82/100+'Ulazni parametri projekta'!P16*'Ulazni parametri projekta'!$D83/100+'Ulazni parametri projekta'!P17*'Ulazni parametri projekta'!$D84/100))*jedinična_cijena__kn_t</f>
        <v>#REF!</v>
      </c>
      <c r="P34" s="17" t="e">
        <f>('Ulazni parametri projekta'!Q18-('Ulazni parametri projekta'!Q13*'Ulazni parametri projekta'!$D80/100+'Ulazni parametri projekta'!Q14*'Ulazni parametri projekta'!$D81/100+'Ulazni parametri projekta'!Q15*'Ulazni parametri projekta'!$D82/100+'Ulazni parametri projekta'!Q16*'Ulazni parametri projekta'!$D83/100+'Ulazni parametri projekta'!Q17*'Ulazni parametri projekta'!$D84/100))*jedinična_cijena__kn_t</f>
        <v>#REF!</v>
      </c>
      <c r="Q34" s="17" t="e">
        <f>('Ulazni parametri projekta'!R18-('Ulazni parametri projekta'!R13*'Ulazni parametri projekta'!$D80/100+'Ulazni parametri projekta'!R14*'Ulazni parametri projekta'!$D81/100+'Ulazni parametri projekta'!R15*'Ulazni parametri projekta'!$D82/100+'Ulazni parametri projekta'!R16*'Ulazni parametri projekta'!$D83/100+'Ulazni parametri projekta'!R17*'Ulazni parametri projekta'!$D84/100))*jedinična_cijena__kn_t</f>
        <v>#REF!</v>
      </c>
      <c r="R34" s="17" t="e">
        <f>('Ulazni parametri projekta'!S18-('Ulazni parametri projekta'!S13*'Ulazni parametri projekta'!$D80/100+'Ulazni parametri projekta'!S14*'Ulazni parametri projekta'!$D81/100+'Ulazni parametri projekta'!S15*'Ulazni parametri projekta'!$D82/100+'Ulazni parametri projekta'!S16*'Ulazni parametri projekta'!$D83/100+'Ulazni parametri projekta'!S17*'Ulazni parametri projekta'!$D84/100))*jedinična_cijena__kn_t</f>
        <v>#REF!</v>
      </c>
      <c r="S34" s="17" t="e">
        <f>('Ulazni parametri projekta'!T18-('Ulazni parametri projekta'!T13*'Ulazni parametri projekta'!$D80/100+'Ulazni parametri projekta'!T14*'Ulazni parametri projekta'!$D81/100+'Ulazni parametri projekta'!T15*'Ulazni parametri projekta'!$D82/100+'Ulazni parametri projekta'!T16*'Ulazni parametri projekta'!$D83/100+'Ulazni parametri projekta'!T17*'Ulazni parametri projekta'!$D84/100))*jedinična_cijena__kn_t</f>
        <v>#REF!</v>
      </c>
      <c r="T34" s="17" t="e">
        <f>('Ulazni parametri projekta'!U18-('Ulazni parametri projekta'!U13*'Ulazni parametri projekta'!$D80/100+'Ulazni parametri projekta'!U14*'Ulazni parametri projekta'!$D81/100+'Ulazni parametri projekta'!U15*'Ulazni parametri projekta'!$D82/100+'Ulazni parametri projekta'!U16*'Ulazni parametri projekta'!$D83/100+'Ulazni parametri projekta'!U17*'Ulazni parametri projekta'!$D84/100))*jedinična_cijena__kn_t</f>
        <v>#REF!</v>
      </c>
      <c r="U34" s="17" t="e">
        <f>('Ulazni parametri projekta'!V18-('Ulazni parametri projekta'!V13*'Ulazni parametri projekta'!$D80/100+'Ulazni parametri projekta'!V14*'Ulazni parametri projekta'!$D81/100+'Ulazni parametri projekta'!V15*'Ulazni parametri projekta'!$D82/100+'Ulazni parametri projekta'!V16*'Ulazni parametri projekta'!$D83/100+'Ulazni parametri projekta'!V17*'Ulazni parametri projekta'!$D84/100))*jedinična_cijena__kn_t</f>
        <v>#REF!</v>
      </c>
      <c r="V34" s="232"/>
      <c r="W34" s="232"/>
      <c r="X34" s="232"/>
      <c r="Y34" s="232"/>
      <c r="Z34" s="232"/>
      <c r="AA34" s="232"/>
      <c r="AB34" s="232"/>
      <c r="AC34" s="232"/>
      <c r="AD34" s="232"/>
      <c r="AE34" s="232"/>
    </row>
    <row r="35" spans="1:423" s="23" customFormat="1" ht="18.600000000000001" customHeight="1" x14ac:dyDescent="0.15">
      <c r="A35" s="276" t="s">
        <v>254</v>
      </c>
      <c r="B35" s="14" t="e">
        <f t="shared" ref="B35:U35" si="22">SUM(B27:B34)</f>
        <v>#REF!</v>
      </c>
      <c r="C35" s="14" t="e">
        <f t="shared" si="22"/>
        <v>#REF!</v>
      </c>
      <c r="D35" s="14" t="e">
        <f t="shared" si="22"/>
        <v>#REF!</v>
      </c>
      <c r="E35" s="14" t="e">
        <f t="shared" si="22"/>
        <v>#REF!</v>
      </c>
      <c r="F35" s="14" t="e">
        <f t="shared" si="22"/>
        <v>#REF!</v>
      </c>
      <c r="G35" s="14" t="e">
        <f t="shared" si="22"/>
        <v>#REF!</v>
      </c>
      <c r="H35" s="14" t="e">
        <f t="shared" si="22"/>
        <v>#REF!</v>
      </c>
      <c r="I35" s="14" t="e">
        <f t="shared" si="22"/>
        <v>#REF!</v>
      </c>
      <c r="J35" s="14" t="e">
        <f t="shared" si="22"/>
        <v>#REF!</v>
      </c>
      <c r="K35" s="14" t="e">
        <f t="shared" si="22"/>
        <v>#REF!</v>
      </c>
      <c r="L35" s="14" t="e">
        <f t="shared" si="22"/>
        <v>#REF!</v>
      </c>
      <c r="M35" s="14" t="e">
        <f t="shared" si="22"/>
        <v>#REF!</v>
      </c>
      <c r="N35" s="14" t="e">
        <f t="shared" si="22"/>
        <v>#REF!</v>
      </c>
      <c r="O35" s="14" t="e">
        <f t="shared" si="22"/>
        <v>#REF!</v>
      </c>
      <c r="P35" s="14" t="e">
        <f t="shared" si="22"/>
        <v>#REF!</v>
      </c>
      <c r="Q35" s="14" t="e">
        <f t="shared" si="22"/>
        <v>#REF!</v>
      </c>
      <c r="R35" s="14" t="e">
        <f t="shared" si="22"/>
        <v>#REF!</v>
      </c>
      <c r="S35" s="14" t="e">
        <f t="shared" si="22"/>
        <v>#REF!</v>
      </c>
      <c r="T35" s="14" t="e">
        <f t="shared" si="22"/>
        <v>#REF!</v>
      </c>
      <c r="U35" s="14" t="e">
        <f t="shared" si="22"/>
        <v>#REF!</v>
      </c>
      <c r="V35" s="109"/>
      <c r="W35" s="109"/>
      <c r="X35" s="109"/>
      <c r="Y35" s="109"/>
      <c r="Z35" s="109"/>
      <c r="AA35" s="109"/>
      <c r="AB35" s="109"/>
      <c r="AC35" s="109"/>
      <c r="AD35" s="109"/>
      <c r="AE35" s="109"/>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row>
    <row r="36" spans="1:423" s="23" customFormat="1" ht="20.25" customHeight="1" x14ac:dyDescent="0.15">
      <c r="A36" s="276" t="s">
        <v>255</v>
      </c>
      <c r="B36" s="14" t="e">
        <f t="shared" ref="B36:U36" si="23">B26-B35</f>
        <v>#REF!</v>
      </c>
      <c r="C36" s="14" t="e">
        <f t="shared" si="23"/>
        <v>#REF!</v>
      </c>
      <c r="D36" s="14" t="e">
        <f t="shared" si="23"/>
        <v>#REF!</v>
      </c>
      <c r="E36" s="14" t="e">
        <f t="shared" si="23"/>
        <v>#REF!</v>
      </c>
      <c r="F36" s="14" t="e">
        <f t="shared" si="23"/>
        <v>#REF!</v>
      </c>
      <c r="G36" s="14" t="e">
        <f t="shared" si="23"/>
        <v>#REF!</v>
      </c>
      <c r="H36" s="14" t="e">
        <f t="shared" si="23"/>
        <v>#REF!</v>
      </c>
      <c r="I36" s="14" t="e">
        <f t="shared" si="23"/>
        <v>#REF!</v>
      </c>
      <c r="J36" s="14" t="e">
        <f t="shared" si="23"/>
        <v>#REF!</v>
      </c>
      <c r="K36" s="14" t="e">
        <f t="shared" si="23"/>
        <v>#REF!</v>
      </c>
      <c r="L36" s="14" t="e">
        <f t="shared" si="23"/>
        <v>#REF!</v>
      </c>
      <c r="M36" s="14" t="e">
        <f t="shared" si="23"/>
        <v>#REF!</v>
      </c>
      <c r="N36" s="14" t="e">
        <f t="shared" si="23"/>
        <v>#REF!</v>
      </c>
      <c r="O36" s="14" t="e">
        <f t="shared" si="23"/>
        <v>#REF!</v>
      </c>
      <c r="P36" s="14" t="e">
        <f t="shared" si="23"/>
        <v>#REF!</v>
      </c>
      <c r="Q36" s="14" t="e">
        <f t="shared" si="23"/>
        <v>#REF!</v>
      </c>
      <c r="R36" s="14" t="e">
        <f t="shared" si="23"/>
        <v>#REF!</v>
      </c>
      <c r="S36" s="14" t="e">
        <f t="shared" si="23"/>
        <v>#REF!</v>
      </c>
      <c r="T36" s="14" t="e">
        <f t="shared" si="23"/>
        <v>#REF!</v>
      </c>
      <c r="U36" s="14" t="e">
        <f t="shared" si="23"/>
        <v>#REF!</v>
      </c>
      <c r="V36" s="109"/>
      <c r="W36" s="109"/>
      <c r="X36" s="109"/>
      <c r="Y36" s="109"/>
      <c r="Z36" s="109"/>
      <c r="AA36" s="109"/>
      <c r="AB36" s="109"/>
      <c r="AC36" s="109"/>
      <c r="AD36" s="109"/>
      <c r="AE36" s="109"/>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row>
    <row r="37" spans="1:423" x14ac:dyDescent="0.2">
      <c r="A37" s="11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row>
    <row r="38" spans="1:423" x14ac:dyDescent="0.2">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1:423" x14ac:dyDescent="0.2">
      <c r="N39" s="113"/>
    </row>
    <row r="40" spans="1:423" x14ac:dyDescent="0.2">
      <c r="A40" s="114"/>
      <c r="B40" s="115"/>
    </row>
    <row r="41" spans="1:423" x14ac:dyDescent="0.2">
      <c r="A41" s="116"/>
      <c r="B41" s="117"/>
    </row>
    <row r="42" spans="1:423" x14ac:dyDescent="0.2">
      <c r="A42" s="116"/>
      <c r="B42" s="118"/>
    </row>
    <row r="43" spans="1:423" x14ac:dyDescent="0.2">
      <c r="A43" s="114"/>
      <c r="B43" s="119"/>
    </row>
    <row r="45" spans="1:423" x14ac:dyDescent="0.2">
      <c r="B45" s="120"/>
    </row>
  </sheetData>
  <mergeCells count="22">
    <mergeCell ref="A4:D6"/>
    <mergeCell ref="A2:D2"/>
    <mergeCell ref="L9:M9"/>
    <mergeCell ref="N9:O9"/>
    <mergeCell ref="P9:Q9"/>
    <mergeCell ref="R9:S9"/>
    <mergeCell ref="B9:C9"/>
    <mergeCell ref="D9:E9"/>
    <mergeCell ref="F9:G9"/>
    <mergeCell ref="H9:I9"/>
    <mergeCell ref="J9:K9"/>
    <mergeCell ref="T9:U9"/>
    <mergeCell ref="V9:W9"/>
    <mergeCell ref="X9:Y9"/>
    <mergeCell ref="Z9:AA9"/>
    <mergeCell ref="AB9:AC9"/>
    <mergeCell ref="AN9:AO9"/>
    <mergeCell ref="AD9:AE9"/>
    <mergeCell ref="AF9:AG9"/>
    <mergeCell ref="AH9:AI9"/>
    <mergeCell ref="AJ9:AK9"/>
    <mergeCell ref="AL9:AM9"/>
  </mergeCells>
  <phoneticPr fontId="9" type="noConversion"/>
  <pageMargins left="0.17" right="0.17"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J20"/>
  <sheetViews>
    <sheetView zoomScale="110" zoomScaleNormal="110" workbookViewId="0">
      <pane ySplit="1" topLeftCell="A2" activePane="bottomLeft" state="frozen"/>
      <selection activeCell="H24" sqref="H24"/>
      <selection pane="bottomLeft" activeCell="A4" sqref="A4:D4"/>
    </sheetView>
  </sheetViews>
  <sheetFormatPr defaultColWidth="9.140625" defaultRowHeight="33.75" customHeight="1" x14ac:dyDescent="0.2"/>
  <cols>
    <col min="1" max="1" width="27.140625" customWidth="1"/>
    <col min="2" max="2" width="16.7109375" customWidth="1"/>
    <col min="3" max="3" width="11.85546875" style="96" customWidth="1"/>
    <col min="4" max="4" width="12.140625" style="96" customWidth="1"/>
    <col min="5" max="5" width="10.28515625" style="96" customWidth="1"/>
    <col min="6" max="20" width="11.28515625" style="96" bestFit="1" customWidth="1"/>
    <col min="21" max="21" width="13.7109375" style="96" bestFit="1" customWidth="1"/>
    <col min="22" max="22" width="11.28515625" style="96" bestFit="1" customWidth="1"/>
  </cols>
  <sheetData>
    <row r="1" spans="1:114" ht="16.899999999999999" customHeight="1" x14ac:dyDescent="0.2"/>
    <row r="2" spans="1:114" ht="33" customHeight="1" thickBot="1" x14ac:dyDescent="0.25">
      <c r="A2" s="409" t="s">
        <v>87</v>
      </c>
      <c r="B2" s="410"/>
      <c r="C2" s="411"/>
      <c r="D2" s="122"/>
    </row>
    <row r="3" spans="1:114" s="104" customFormat="1" ht="13.9" customHeight="1" thickTop="1" thickBot="1" x14ac:dyDescent="0.25">
      <c r="A3" s="123"/>
      <c r="B3" s="124"/>
      <c r="C3" s="125"/>
      <c r="D3" s="126"/>
      <c r="E3" s="126"/>
      <c r="F3" s="126"/>
      <c r="G3" s="126"/>
      <c r="H3" s="126"/>
      <c r="I3" s="126"/>
      <c r="J3" s="126"/>
      <c r="K3" s="126"/>
      <c r="L3" s="126"/>
      <c r="M3" s="126"/>
      <c r="N3" s="126"/>
      <c r="O3" s="126"/>
      <c r="P3" s="126"/>
      <c r="Q3" s="126"/>
      <c r="R3" s="126"/>
      <c r="S3" s="126"/>
      <c r="T3" s="126"/>
      <c r="U3" s="126"/>
      <c r="V3" s="126"/>
    </row>
    <row r="4" spans="1:114" ht="63" customHeight="1" thickTop="1" thickBot="1" x14ac:dyDescent="0.25">
      <c r="A4" s="412" t="s">
        <v>166</v>
      </c>
      <c r="B4" s="413"/>
      <c r="C4" s="413"/>
      <c r="D4" s="414"/>
      <c r="E4" s="122"/>
    </row>
    <row r="5" spans="1:114" ht="18.75" customHeight="1" thickTop="1" x14ac:dyDescent="0.2"/>
    <row r="6" spans="1:114" s="22" customFormat="1" ht="28.15" customHeight="1" x14ac:dyDescent="0.2">
      <c r="A6" s="272" t="s">
        <v>248</v>
      </c>
      <c r="B6" s="280" t="s">
        <v>35</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22" customFormat="1" ht="13.5" customHeight="1" x14ac:dyDescent="0.2">
      <c r="A7" s="281" t="s">
        <v>29</v>
      </c>
      <c r="B7" s="235">
        <f>NPV(B$15,C7:V7)</f>
        <v>0</v>
      </c>
      <c r="C7" s="13">
        <f>'Operativni P&amp;T'!B26</f>
        <v>0</v>
      </c>
      <c r="D7" s="13">
        <f>'Operativni P&amp;T'!C26</f>
        <v>0</v>
      </c>
      <c r="E7" s="13">
        <f>'Operativni P&amp;T'!D26</f>
        <v>0</v>
      </c>
      <c r="F7" s="13">
        <f>'Operativni P&amp;T'!E26</f>
        <v>0</v>
      </c>
      <c r="G7" s="13">
        <f>'Operativni P&amp;T'!F26</f>
        <v>0</v>
      </c>
      <c r="H7" s="13">
        <f>'Operativni P&amp;T'!G26</f>
        <v>0</v>
      </c>
      <c r="I7" s="13">
        <f>'Operativni P&amp;T'!H26</f>
        <v>0</v>
      </c>
      <c r="J7" s="13">
        <f>'Operativni P&amp;T'!I26</f>
        <v>0</v>
      </c>
      <c r="K7" s="13">
        <f>'Operativni P&amp;T'!J26</f>
        <v>0</v>
      </c>
      <c r="L7" s="13">
        <f>'Operativni P&amp;T'!K26</f>
        <v>0</v>
      </c>
      <c r="M7" s="13">
        <f>'Operativni P&amp;T'!L26</f>
        <v>0</v>
      </c>
      <c r="N7" s="13">
        <f>'Operativni P&amp;T'!M26</f>
        <v>0</v>
      </c>
      <c r="O7" s="13">
        <f>'Operativni P&amp;T'!N26</f>
        <v>0</v>
      </c>
      <c r="P7" s="13">
        <f>'Operativni P&amp;T'!O26</f>
        <v>0</v>
      </c>
      <c r="Q7" s="13">
        <f>'Operativni P&amp;T'!P26</f>
        <v>0</v>
      </c>
      <c r="R7" s="13">
        <f>'Operativni P&amp;T'!Q26</f>
        <v>0</v>
      </c>
      <c r="S7" s="13">
        <f>'Operativni P&amp;T'!R26</f>
        <v>0</v>
      </c>
      <c r="T7" s="13">
        <f>'Operativni P&amp;T'!S26</f>
        <v>0</v>
      </c>
      <c r="U7" s="13">
        <f>'Operativni P&amp;T'!T26</f>
        <v>0</v>
      </c>
      <c r="V7" s="13">
        <f>'Operativni P&amp;T'!U26</f>
        <v>0</v>
      </c>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22" customFormat="1" ht="13.5" customHeight="1" x14ac:dyDescent="0.2">
      <c r="A8" s="281" t="s">
        <v>30</v>
      </c>
      <c r="B8" s="235">
        <f>NPV(B$15,C8:V8)</f>
        <v>0</v>
      </c>
      <c r="C8" s="17">
        <f>'Investicijski troškovi'!B34</f>
        <v>0</v>
      </c>
      <c r="D8" s="17">
        <f>'Investicijski troškovi'!C34</f>
        <v>0</v>
      </c>
      <c r="E8" s="17">
        <f>'Investicijski troškovi'!D34</f>
        <v>0</v>
      </c>
      <c r="F8" s="17">
        <f>'Investicijski troškovi'!E34</f>
        <v>0</v>
      </c>
      <c r="G8" s="17">
        <f>'Investicijski troškovi'!F34</f>
        <v>0</v>
      </c>
      <c r="H8" s="17">
        <f>'Investicijski troškovi'!G34</f>
        <v>0</v>
      </c>
      <c r="I8" s="17">
        <f>'Investicijski troškovi'!H34</f>
        <v>0</v>
      </c>
      <c r="J8" s="17">
        <f>'Investicijski troškovi'!I34</f>
        <v>0</v>
      </c>
      <c r="K8" s="17">
        <f>'Investicijski troškovi'!J34</f>
        <v>0</v>
      </c>
      <c r="L8" s="17">
        <f>'Investicijski troškovi'!K34</f>
        <v>0</v>
      </c>
      <c r="M8" s="17">
        <f>'Investicijski troškovi'!L34</f>
        <v>0</v>
      </c>
      <c r="N8" s="17">
        <f>'Investicijski troškovi'!M34</f>
        <v>0</v>
      </c>
      <c r="O8" s="17">
        <f>'Investicijski troškovi'!N34</f>
        <v>0</v>
      </c>
      <c r="P8" s="17">
        <f>'Investicijski troškovi'!O34</f>
        <v>0</v>
      </c>
      <c r="Q8" s="17">
        <f>'Investicijski troškovi'!P34</f>
        <v>0</v>
      </c>
      <c r="R8" s="17">
        <f>'Investicijski troškovi'!Q34</f>
        <v>0</v>
      </c>
      <c r="S8" s="17">
        <f>'Investicijski troškovi'!R34</f>
        <v>0</v>
      </c>
      <c r="T8" s="17">
        <f>'Investicijski troškovi'!S34</f>
        <v>0</v>
      </c>
      <c r="U8" s="17">
        <f>'Investicijski troškovi'!T34</f>
        <v>0</v>
      </c>
      <c r="V8" s="17">
        <f>'Investicijski troškovi'!U34</f>
        <v>0</v>
      </c>
      <c r="W8" s="127"/>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23" customFormat="1" ht="20.25" customHeight="1" x14ac:dyDescent="0.2">
      <c r="A9" s="282" t="s">
        <v>31</v>
      </c>
      <c r="B9" s="8"/>
      <c r="C9" s="14">
        <f>SUM(C7:C8)</f>
        <v>0</v>
      </c>
      <c r="D9" s="14">
        <f t="shared" ref="D9:V9" si="0">SUM(D7:D8)</f>
        <v>0</v>
      </c>
      <c r="E9" s="14">
        <f t="shared" si="0"/>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14">
        <f t="shared" si="0"/>
        <v>0</v>
      </c>
      <c r="Q9" s="14">
        <f t="shared" si="0"/>
        <v>0</v>
      </c>
      <c r="R9" s="14">
        <f t="shared" si="0"/>
        <v>0</v>
      </c>
      <c r="S9" s="14">
        <f t="shared" si="0"/>
        <v>0</v>
      </c>
      <c r="T9" s="14">
        <f t="shared" si="0"/>
        <v>0</v>
      </c>
      <c r="U9" s="14">
        <f t="shared" si="0"/>
        <v>0</v>
      </c>
      <c r="V9" s="14">
        <f t="shared" si="0"/>
        <v>0</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22" customFormat="1" ht="15" customHeight="1" x14ac:dyDescent="0.2">
      <c r="A10" s="281" t="s">
        <v>32</v>
      </c>
      <c r="B10" s="235" t="e">
        <f>NPV(B$15,C10:V10)</f>
        <v>#REF!</v>
      </c>
      <c r="C10" s="13" t="e">
        <f>'Operativni P&amp;T'!B35</f>
        <v>#REF!</v>
      </c>
      <c r="D10" s="13" t="e">
        <f>'Operativni P&amp;T'!C35</f>
        <v>#REF!</v>
      </c>
      <c r="E10" s="13" t="e">
        <f>'Operativni P&amp;T'!D35</f>
        <v>#REF!</v>
      </c>
      <c r="F10" s="13" t="e">
        <f>'Operativni P&amp;T'!E35</f>
        <v>#REF!</v>
      </c>
      <c r="G10" s="13" t="e">
        <f>'Operativni P&amp;T'!F35</f>
        <v>#REF!</v>
      </c>
      <c r="H10" s="13" t="e">
        <f>'Operativni P&amp;T'!G35</f>
        <v>#REF!</v>
      </c>
      <c r="I10" s="13" t="e">
        <f>'Operativni P&amp;T'!H35</f>
        <v>#REF!</v>
      </c>
      <c r="J10" s="13" t="e">
        <f>'Operativni P&amp;T'!I35</f>
        <v>#REF!</v>
      </c>
      <c r="K10" s="13" t="e">
        <f>'Operativni P&amp;T'!J35</f>
        <v>#REF!</v>
      </c>
      <c r="L10" s="13" t="e">
        <f>'Operativni P&amp;T'!K35</f>
        <v>#REF!</v>
      </c>
      <c r="M10" s="13" t="e">
        <f>'Operativni P&amp;T'!L35</f>
        <v>#REF!</v>
      </c>
      <c r="N10" s="13" t="e">
        <f>'Operativni P&amp;T'!M35</f>
        <v>#REF!</v>
      </c>
      <c r="O10" s="13" t="e">
        <f>'Operativni P&amp;T'!N35</f>
        <v>#REF!</v>
      </c>
      <c r="P10" s="13" t="e">
        <f>'Operativni P&amp;T'!O35</f>
        <v>#REF!</v>
      </c>
      <c r="Q10" s="13" t="e">
        <f>'Operativni P&amp;T'!P35</f>
        <v>#REF!</v>
      </c>
      <c r="R10" s="13" t="e">
        <f>'Operativni P&amp;T'!Q35</f>
        <v>#REF!</v>
      </c>
      <c r="S10" s="13" t="e">
        <f>'Operativni P&amp;T'!R35</f>
        <v>#REF!</v>
      </c>
      <c r="T10" s="13" t="e">
        <f>'Operativni P&amp;T'!S35</f>
        <v>#REF!</v>
      </c>
      <c r="U10" s="13" t="e">
        <f>'Operativni P&amp;T'!T35</f>
        <v>#REF!</v>
      </c>
      <c r="V10" s="13" t="e">
        <f>'Operativni P&amp;T'!U35</f>
        <v>#REF!</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s="22" customFormat="1" ht="15" customHeight="1" x14ac:dyDescent="0.2">
      <c r="A11" s="281" t="s">
        <v>21</v>
      </c>
      <c r="B11" s="235">
        <f>NPV(B$15,C11:V11)</f>
        <v>0</v>
      </c>
      <c r="C11" s="17">
        <f>'Investicijski troškovi'!B33</f>
        <v>0</v>
      </c>
      <c r="D11" s="17">
        <f>'Investicijski troškovi'!C33</f>
        <v>0</v>
      </c>
      <c r="E11" s="17">
        <f>'Investicijski troškovi'!D33</f>
        <v>0</v>
      </c>
      <c r="F11" s="17">
        <f>'Investicijski troškovi'!E33</f>
        <v>0</v>
      </c>
      <c r="G11" s="17">
        <f>'Investicijski troškovi'!F33</f>
        <v>0</v>
      </c>
      <c r="H11" s="17">
        <f>'Investicijski troškovi'!G33</f>
        <v>0</v>
      </c>
      <c r="I11" s="17">
        <f>'Investicijski troškovi'!H33</f>
        <v>0</v>
      </c>
      <c r="J11" s="17">
        <f>'Investicijski troškovi'!I33</f>
        <v>0</v>
      </c>
      <c r="K11" s="17">
        <f>'Investicijski troškovi'!J33</f>
        <v>0</v>
      </c>
      <c r="L11" s="17">
        <f>'Investicijski troškovi'!K33</f>
        <v>0</v>
      </c>
      <c r="M11" s="17">
        <f>'Investicijski troškovi'!L33</f>
        <v>0</v>
      </c>
      <c r="N11" s="17">
        <f>'Investicijski troškovi'!M33</f>
        <v>0</v>
      </c>
      <c r="O11" s="17">
        <f>'Investicijski troškovi'!N33</f>
        <v>0</v>
      </c>
      <c r="P11" s="17">
        <f>'Investicijski troškovi'!O33</f>
        <v>0</v>
      </c>
      <c r="Q11" s="17">
        <f>'Investicijski troškovi'!P33</f>
        <v>0</v>
      </c>
      <c r="R11" s="17">
        <f>'Investicijski troškovi'!Q33</f>
        <v>0</v>
      </c>
      <c r="S11" s="17">
        <f>'Investicijski troškovi'!R33</f>
        <v>0</v>
      </c>
      <c r="T11" s="17">
        <f>'Investicijski troškovi'!S33</f>
        <v>0</v>
      </c>
      <c r="U11" s="17">
        <f>'Investicijski troškovi'!T33</f>
        <v>0</v>
      </c>
      <c r="V11" s="17">
        <f>'Investicijski troškovi'!U33</f>
        <v>0</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s="22" customFormat="1" ht="15" customHeight="1" x14ac:dyDescent="0.2">
      <c r="A12" s="281" t="s">
        <v>20</v>
      </c>
      <c r="B12" s="235">
        <f>NPV(B$15,C12:V12)</f>
        <v>0</v>
      </c>
      <c r="C12" s="13">
        <f>'Investicijski troškovi'!B32-'Investicijski troškovi'!B31</f>
        <v>0</v>
      </c>
      <c r="D12" s="13">
        <f>'Investicijski troškovi'!C32-'Investicijski troškovi'!C31</f>
        <v>0</v>
      </c>
      <c r="E12" s="13">
        <f>'Investicijski troškovi'!D32-'Investicijski troškovi'!D31</f>
        <v>0</v>
      </c>
      <c r="F12" s="13">
        <f>'Investicijski troškovi'!E32-'Investicijski troškovi'!E31</f>
        <v>0</v>
      </c>
      <c r="G12" s="13">
        <f>'Investicijski troškovi'!F32-'Investicijski troškovi'!F31</f>
        <v>0</v>
      </c>
      <c r="H12" s="13">
        <f>'Investicijski troškovi'!G32-'Investicijski troškovi'!G31</f>
        <v>0</v>
      </c>
      <c r="I12" s="13">
        <f>'Investicijski troškovi'!H32-'Investicijski troškovi'!H31</f>
        <v>0</v>
      </c>
      <c r="J12" s="13">
        <f>'Investicijski troškovi'!I32-'Investicijski troškovi'!I31</f>
        <v>0</v>
      </c>
      <c r="K12" s="13">
        <f>'Investicijski troškovi'!J32-'Investicijski troškovi'!J31</f>
        <v>0</v>
      </c>
      <c r="L12" s="13">
        <f>'Investicijski troškovi'!K32-'Investicijski troškovi'!K31</f>
        <v>0</v>
      </c>
      <c r="M12" s="13">
        <f>'Investicijski troškovi'!L32-'Investicijski troškovi'!L31</f>
        <v>0</v>
      </c>
      <c r="N12" s="13">
        <f>'Investicijski troškovi'!M32-'Investicijski troškovi'!M31</f>
        <v>0</v>
      </c>
      <c r="O12" s="13">
        <f>'Investicijski troškovi'!N32-'Investicijski troškovi'!N31</f>
        <v>0</v>
      </c>
      <c r="P12" s="13">
        <f>'Investicijski troškovi'!O32-'Investicijski troškovi'!O31</f>
        <v>0</v>
      </c>
      <c r="Q12" s="13">
        <f>'Investicijski troškovi'!P32-'Investicijski troškovi'!P31</f>
        <v>0</v>
      </c>
      <c r="R12" s="13">
        <f>'Investicijski troškovi'!Q32-'Investicijski troškovi'!Q31</f>
        <v>0</v>
      </c>
      <c r="S12" s="13">
        <f>'Investicijski troškovi'!R32-'Investicijski troškovi'!R31</f>
        <v>0</v>
      </c>
      <c r="T12" s="13">
        <f>'Investicijski troškovi'!S32-'Investicijski troškovi'!S31</f>
        <v>0</v>
      </c>
      <c r="U12" s="13">
        <f>'Investicijski troškovi'!T32-'Investicijski troškovi'!T31</f>
        <v>0</v>
      </c>
      <c r="V12" s="13">
        <f>'Investicijski troškovi'!U32-'Investicijski troškovi'!U31</f>
        <v>0</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s="23" customFormat="1" ht="15" customHeight="1" x14ac:dyDescent="0.2">
      <c r="A13" s="282" t="s">
        <v>33</v>
      </c>
      <c r="B13" s="73"/>
      <c r="C13" s="14" t="e">
        <f t="shared" ref="C13:V13" si="1">SUM(C10:C12)</f>
        <v>#REF!</v>
      </c>
      <c r="D13" s="14" t="e">
        <f t="shared" si="1"/>
        <v>#REF!</v>
      </c>
      <c r="E13" s="14" t="e">
        <f t="shared" si="1"/>
        <v>#REF!</v>
      </c>
      <c r="F13" s="14" t="e">
        <f t="shared" si="1"/>
        <v>#REF!</v>
      </c>
      <c r="G13" s="14" t="e">
        <f t="shared" si="1"/>
        <v>#REF!</v>
      </c>
      <c r="H13" s="14" t="e">
        <f t="shared" si="1"/>
        <v>#REF!</v>
      </c>
      <c r="I13" s="14" t="e">
        <f t="shared" si="1"/>
        <v>#REF!</v>
      </c>
      <c r="J13" s="14" t="e">
        <f t="shared" si="1"/>
        <v>#REF!</v>
      </c>
      <c r="K13" s="14" t="e">
        <f t="shared" si="1"/>
        <v>#REF!</v>
      </c>
      <c r="L13" s="14" t="e">
        <f t="shared" si="1"/>
        <v>#REF!</v>
      </c>
      <c r="M13" s="14" t="e">
        <f t="shared" si="1"/>
        <v>#REF!</v>
      </c>
      <c r="N13" s="14" t="e">
        <f t="shared" si="1"/>
        <v>#REF!</v>
      </c>
      <c r="O13" s="14" t="e">
        <f t="shared" si="1"/>
        <v>#REF!</v>
      </c>
      <c r="P13" s="14" t="e">
        <f t="shared" si="1"/>
        <v>#REF!</v>
      </c>
      <c r="Q13" s="14" t="e">
        <f t="shared" si="1"/>
        <v>#REF!</v>
      </c>
      <c r="R13" s="14" t="e">
        <f t="shared" si="1"/>
        <v>#REF!</v>
      </c>
      <c r="S13" s="14" t="e">
        <f t="shared" si="1"/>
        <v>#REF!</v>
      </c>
      <c r="T13" s="14" t="e">
        <f t="shared" si="1"/>
        <v>#REF!</v>
      </c>
      <c r="U13" s="14" t="e">
        <f t="shared" si="1"/>
        <v>#REF!</v>
      </c>
      <c r="V13" s="14" t="e">
        <f t="shared" si="1"/>
        <v>#REF!</v>
      </c>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s="129" customFormat="1" ht="27" customHeight="1" thickBot="1" x14ac:dyDescent="0.25">
      <c r="A14" s="284" t="s">
        <v>258</v>
      </c>
      <c r="B14" s="128"/>
      <c r="C14" s="14" t="e">
        <f t="shared" ref="C14:V14" si="2">C9-C13</f>
        <v>#REF!</v>
      </c>
      <c r="D14" s="14" t="e">
        <f t="shared" si="2"/>
        <v>#REF!</v>
      </c>
      <c r="E14" s="14" t="e">
        <f t="shared" si="2"/>
        <v>#REF!</v>
      </c>
      <c r="F14" s="14" t="e">
        <f t="shared" si="2"/>
        <v>#REF!</v>
      </c>
      <c r="G14" s="14" t="e">
        <f t="shared" si="2"/>
        <v>#REF!</v>
      </c>
      <c r="H14" s="14" t="e">
        <f t="shared" si="2"/>
        <v>#REF!</v>
      </c>
      <c r="I14" s="14" t="e">
        <f t="shared" si="2"/>
        <v>#REF!</v>
      </c>
      <c r="J14" s="14" t="e">
        <f t="shared" si="2"/>
        <v>#REF!</v>
      </c>
      <c r="K14" s="14" t="e">
        <f t="shared" si="2"/>
        <v>#REF!</v>
      </c>
      <c r="L14" s="14" t="e">
        <f t="shared" si="2"/>
        <v>#REF!</v>
      </c>
      <c r="M14" s="14" t="e">
        <f t="shared" si="2"/>
        <v>#REF!</v>
      </c>
      <c r="N14" s="14" t="e">
        <f t="shared" si="2"/>
        <v>#REF!</v>
      </c>
      <c r="O14" s="14" t="e">
        <f t="shared" si="2"/>
        <v>#REF!</v>
      </c>
      <c r="P14" s="14" t="e">
        <f t="shared" si="2"/>
        <v>#REF!</v>
      </c>
      <c r="Q14" s="14" t="e">
        <f t="shared" si="2"/>
        <v>#REF!</v>
      </c>
      <c r="R14" s="14" t="e">
        <f t="shared" si="2"/>
        <v>#REF!</v>
      </c>
      <c r="S14" s="14" t="e">
        <f t="shared" si="2"/>
        <v>#REF!</v>
      </c>
      <c r="T14" s="14" t="e">
        <f t="shared" si="2"/>
        <v>#REF!</v>
      </c>
      <c r="U14" s="14" t="e">
        <f t="shared" si="2"/>
        <v>#REF!</v>
      </c>
      <c r="V14" s="14" t="e">
        <f t="shared" si="2"/>
        <v>#REF!</v>
      </c>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s="23" customFormat="1" ht="15" customHeight="1" thickTop="1" thickBot="1" x14ac:dyDescent="0.25">
      <c r="A15" s="283" t="s">
        <v>28</v>
      </c>
      <c r="B15" s="236">
        <v>0.04</v>
      </c>
      <c r="C15" s="130"/>
      <c r="D15" s="109"/>
      <c r="E15" s="109"/>
      <c r="F15" s="109"/>
      <c r="G15" s="109"/>
      <c r="H15" s="109"/>
      <c r="I15" s="109"/>
      <c r="J15" s="109"/>
      <c r="K15" s="109"/>
      <c r="L15" s="109"/>
      <c r="M15" s="109"/>
      <c r="N15" s="109"/>
      <c r="O15" s="109"/>
      <c r="P15" s="109"/>
      <c r="Q15" s="109"/>
      <c r="R15" s="109"/>
      <c r="S15" s="109"/>
      <c r="T15" s="109"/>
      <c r="U15" s="109"/>
      <c r="V15" s="109"/>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s="23" customFormat="1" ht="15" customHeight="1" thickTop="1" thickBot="1" x14ac:dyDescent="0.25">
      <c r="A16" s="283" t="s">
        <v>1</v>
      </c>
      <c r="B16" s="36" t="e">
        <f>NPV(B$15,C14:V14)</f>
        <v>#REF!</v>
      </c>
      <c r="C16" s="405"/>
      <c r="D16" s="406"/>
      <c r="E16" s="406"/>
      <c r="F16" s="406"/>
      <c r="G16" s="406"/>
      <c r="H16" s="406"/>
      <c r="I16" s="406"/>
      <c r="J16" s="406"/>
      <c r="K16" s="406"/>
      <c r="L16" s="406"/>
      <c r="M16" s="406"/>
      <c r="N16" s="406"/>
      <c r="O16" s="406"/>
      <c r="P16" s="406"/>
      <c r="Q16" s="406"/>
      <c r="R16" s="406"/>
      <c r="S16" s="406"/>
      <c r="T16" s="406"/>
      <c r="U16" s="406"/>
      <c r="V16" s="40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s="23" customFormat="1" ht="15" customHeight="1" thickTop="1" thickBot="1" x14ac:dyDescent="0.25">
      <c r="A17" s="283" t="s">
        <v>2</v>
      </c>
      <c r="B17" s="38" t="e">
        <f>IRR(C14:V14)</f>
        <v>#VALUE!</v>
      </c>
      <c r="C17" s="407"/>
      <c r="D17" s="408"/>
      <c r="E17" s="408"/>
      <c r="F17" s="408"/>
      <c r="G17" s="408"/>
      <c r="H17" s="408"/>
      <c r="I17" s="408"/>
      <c r="J17" s="408"/>
      <c r="K17" s="408"/>
      <c r="L17" s="408"/>
      <c r="M17" s="408"/>
      <c r="N17" s="408"/>
      <c r="O17" s="408"/>
      <c r="P17" s="408"/>
      <c r="Q17" s="408"/>
      <c r="R17" s="408"/>
      <c r="S17" s="408"/>
      <c r="T17" s="408"/>
      <c r="U17" s="408"/>
      <c r="V17" s="408"/>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s="9" customFormat="1" ht="15" hidden="1" customHeight="1" x14ac:dyDescent="0.2">
      <c r="A18" s="131" t="s">
        <v>47</v>
      </c>
      <c r="B18" s="12" t="e">
        <f>-B16/B12</f>
        <v>#REF!</v>
      </c>
      <c r="C18" s="132"/>
      <c r="D18" s="68"/>
      <c r="E18" s="68"/>
      <c r="F18" s="68"/>
      <c r="G18" s="68"/>
      <c r="H18" s="68"/>
      <c r="I18" s="68"/>
      <c r="J18" s="68"/>
      <c r="K18" s="68"/>
      <c r="L18" s="68"/>
      <c r="M18" s="68"/>
      <c r="N18" s="68"/>
      <c r="O18" s="68"/>
      <c r="P18" s="68"/>
      <c r="Q18" s="68"/>
      <c r="R18" s="68"/>
      <c r="S18" s="68"/>
      <c r="T18" s="68"/>
      <c r="U18" s="68"/>
      <c r="V18" s="6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ht="33.75" customHeight="1" thickTop="1" x14ac:dyDescent="0.2"/>
    <row r="20" spans="1:114" ht="33.75" customHeight="1" x14ac:dyDescent="0.2">
      <c r="C20" s="133"/>
    </row>
  </sheetData>
  <mergeCells count="4">
    <mergeCell ref="C16:V16"/>
    <mergeCell ref="C17:V17"/>
    <mergeCell ref="A2:C2"/>
    <mergeCell ref="A4:D4"/>
  </mergeCells>
  <phoneticPr fontId="9" type="noConversion"/>
  <pageMargins left="0.74803149606299213" right="0.55000000000000004" top="0.98425196850393704" bottom="0.98425196850393704" header="0.51181102362204722" footer="0.51181102362204722"/>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2:G25"/>
  <sheetViews>
    <sheetView topLeftCell="A13" zoomScale="120" zoomScaleNormal="120" workbookViewId="0">
      <selection activeCell="B19" sqref="B19"/>
    </sheetView>
  </sheetViews>
  <sheetFormatPr defaultColWidth="9.140625" defaultRowHeight="12.75" x14ac:dyDescent="0.2"/>
  <cols>
    <col min="1" max="1" width="8.42578125" customWidth="1"/>
    <col min="2" max="2" width="28.28515625" customWidth="1"/>
    <col min="3" max="3" width="21" customWidth="1"/>
    <col min="4" max="4" width="14.7109375" customWidth="1"/>
    <col min="5" max="5" width="18.28515625" customWidth="1"/>
    <col min="6" max="6" width="58.42578125" customWidth="1"/>
    <col min="8" max="8" width="11.28515625" customWidth="1"/>
    <col min="11" max="11" width="26.42578125" customWidth="1"/>
  </cols>
  <sheetData>
    <row r="2" spans="1:7" ht="63" customHeight="1" thickBot="1" x14ac:dyDescent="0.25">
      <c r="B2" s="422" t="s">
        <v>259</v>
      </c>
      <c r="C2" s="423"/>
      <c r="D2" s="424"/>
    </row>
    <row r="3" spans="1:7" ht="24" customHeight="1" thickTop="1" thickBot="1" x14ac:dyDescent="0.25"/>
    <row r="4" spans="1:7" s="22" customFormat="1" ht="9.75" thickTop="1" thickBot="1" x14ac:dyDescent="0.2">
      <c r="A4" s="415" t="s">
        <v>133</v>
      </c>
      <c r="B4" s="417" t="s">
        <v>132</v>
      </c>
      <c r="C4" s="418"/>
      <c r="D4" s="425" t="s">
        <v>11</v>
      </c>
      <c r="E4" s="426" t="s">
        <v>12</v>
      </c>
    </row>
    <row r="5" spans="1:7" s="22" customFormat="1" ht="42" customHeight="1" thickTop="1" thickBot="1" x14ac:dyDescent="0.2">
      <c r="A5" s="416"/>
      <c r="B5" s="419"/>
      <c r="C5" s="420"/>
      <c r="D5" s="425"/>
      <c r="E5" s="426"/>
    </row>
    <row r="6" spans="1:7" s="22" customFormat="1" ht="30.75" customHeight="1" thickTop="1" x14ac:dyDescent="0.15">
      <c r="A6" s="134">
        <v>1</v>
      </c>
      <c r="B6" s="285" t="s">
        <v>9</v>
      </c>
      <c r="C6" s="286">
        <v>20</v>
      </c>
      <c r="D6" s="287"/>
      <c r="E6" s="288"/>
    </row>
    <row r="7" spans="1:7" s="22" customFormat="1" ht="25.5" customHeight="1" x14ac:dyDescent="0.15">
      <c r="A7" s="135">
        <v>2</v>
      </c>
      <c r="B7" s="289" t="s">
        <v>10</v>
      </c>
      <c r="C7" s="290">
        <v>0.04</v>
      </c>
      <c r="D7" s="291"/>
      <c r="E7" s="292"/>
    </row>
    <row r="8" spans="1:7" s="22" customFormat="1" ht="23.25" customHeight="1" x14ac:dyDescent="0.2">
      <c r="A8" s="135">
        <v>3</v>
      </c>
      <c r="B8" s="421" t="s">
        <v>260</v>
      </c>
      <c r="C8" s="421"/>
      <c r="D8" s="294">
        <f>FNPVC!C12+FNPVC!D12+FNPVC!E12+FNPVC!F12+FNPVC!G12+FNPVC!H12+FNPVC!I12+FNPVC!J12+FNPVC!K12+FNPVC!L12</f>
        <v>0</v>
      </c>
      <c r="E8" s="292"/>
    </row>
    <row r="9" spans="1:7" s="22" customFormat="1" ht="26.25" customHeight="1" x14ac:dyDescent="0.2">
      <c r="A9" s="135">
        <v>4</v>
      </c>
      <c r="B9" s="421" t="s">
        <v>261</v>
      </c>
      <c r="C9" s="421"/>
      <c r="D9" s="291"/>
      <c r="E9" s="295">
        <f>FNPVC!B12</f>
        <v>0</v>
      </c>
    </row>
    <row r="10" spans="1:7" s="22" customFormat="1" ht="26.25" customHeight="1" x14ac:dyDescent="0.2">
      <c r="A10" s="135">
        <v>5</v>
      </c>
      <c r="B10" s="421" t="s">
        <v>262</v>
      </c>
      <c r="C10" s="421"/>
      <c r="D10" s="294">
        <f>FNPVC!V8</f>
        <v>0</v>
      </c>
      <c r="E10" s="292"/>
    </row>
    <row r="11" spans="1:7" s="22" customFormat="1" ht="22.5" customHeight="1" x14ac:dyDescent="0.2">
      <c r="A11" s="135">
        <v>6</v>
      </c>
      <c r="B11" s="421" t="s">
        <v>263</v>
      </c>
      <c r="C11" s="421"/>
      <c r="D11" s="291"/>
      <c r="E11" s="295">
        <f>FNPVC!B8</f>
        <v>0</v>
      </c>
    </row>
    <row r="12" spans="1:7" s="22" customFormat="1" ht="25.5" customHeight="1" x14ac:dyDescent="0.2">
      <c r="A12" s="135">
        <v>7</v>
      </c>
      <c r="B12" s="421" t="s">
        <v>264</v>
      </c>
      <c r="C12" s="421"/>
      <c r="D12" s="291"/>
      <c r="E12" s="295">
        <f>FNPVC!B7</f>
        <v>0</v>
      </c>
    </row>
    <row r="13" spans="1:7" s="22" customFormat="1" ht="24.75" customHeight="1" x14ac:dyDescent="0.2">
      <c r="A13" s="135">
        <v>8</v>
      </c>
      <c r="B13" s="421" t="s">
        <v>265</v>
      </c>
      <c r="C13" s="421"/>
      <c r="D13" s="291"/>
      <c r="E13" s="295" t="e">
        <f>FNPVC!B10+FNPVC!B11</f>
        <v>#REF!</v>
      </c>
    </row>
    <row r="14" spans="1:7" s="22" customFormat="1" ht="37.5" customHeight="1" x14ac:dyDescent="0.15">
      <c r="A14" s="135">
        <v>9</v>
      </c>
      <c r="B14" s="427" t="s">
        <v>266</v>
      </c>
      <c r="C14" s="427"/>
      <c r="D14" s="291"/>
      <c r="E14" s="295" t="e">
        <f>E12+E11-E13</f>
        <v>#REF!</v>
      </c>
      <c r="G14" s="136"/>
    </row>
    <row r="15" spans="1:7" s="22" customFormat="1" ht="36" customHeight="1" x14ac:dyDescent="0.15">
      <c r="A15" s="135">
        <v>10</v>
      </c>
      <c r="B15" s="427" t="s">
        <v>267</v>
      </c>
      <c r="C15" s="427"/>
      <c r="D15" s="291"/>
      <c r="E15" s="295" t="e">
        <f>IF(E14&gt;0,E9-E14,E9)</f>
        <v>#REF!</v>
      </c>
    </row>
    <row r="16" spans="1:7" s="22" customFormat="1" ht="27" customHeight="1" thickBot="1" x14ac:dyDescent="0.2">
      <c r="A16" s="137">
        <v>11</v>
      </c>
      <c r="B16" s="296" t="s">
        <v>13</v>
      </c>
      <c r="C16" s="297" t="e">
        <f>IF(E15/E9&lt;0,1,E15/E9)</f>
        <v>#REF!</v>
      </c>
      <c r="D16" s="298"/>
      <c r="E16" s="299"/>
    </row>
    <row r="17" spans="1:5" s="22" customFormat="1" ht="23.25" customHeight="1" thickBot="1" x14ac:dyDescent="0.2">
      <c r="A17" s="138"/>
      <c r="B17" s="139"/>
      <c r="C17" s="140"/>
      <c r="D17" s="141"/>
      <c r="E17" s="141"/>
    </row>
    <row r="18" spans="1:5" s="22" customFormat="1" ht="22.9" customHeight="1" thickBot="1" x14ac:dyDescent="0.2">
      <c r="A18" s="300"/>
      <c r="B18" s="309" t="s">
        <v>135</v>
      </c>
      <c r="C18" s="310" t="s">
        <v>134</v>
      </c>
    </row>
    <row r="19" spans="1:5" s="22" customFormat="1" ht="43.5" customHeight="1" x14ac:dyDescent="0.2">
      <c r="A19" s="312" t="s">
        <v>3</v>
      </c>
      <c r="B19" s="301" t="s">
        <v>269</v>
      </c>
      <c r="C19" s="302">
        <f>'Investicijski troškovi'!B35+'Investicijski troškovi'!C35+'Investicijski troškovi'!D35+'Investicijski troškovi'!E35+'Investicijski troškovi'!F35</f>
        <v>0</v>
      </c>
    </row>
    <row r="20" spans="1:5" s="22" customFormat="1" ht="19.5" customHeight="1" x14ac:dyDescent="0.2">
      <c r="A20" s="313">
        <v>13</v>
      </c>
      <c r="B20" s="293" t="s">
        <v>14</v>
      </c>
      <c r="C20" s="303" t="e">
        <f>C16</f>
        <v>#REF!</v>
      </c>
    </row>
    <row r="21" spans="1:5" s="22" customFormat="1" ht="35.25" customHeight="1" x14ac:dyDescent="0.2">
      <c r="A21" s="313">
        <v>14</v>
      </c>
      <c r="B21" s="304" t="s">
        <v>15</v>
      </c>
      <c r="C21" s="305" t="e">
        <f>C19*C20</f>
        <v>#REF!</v>
      </c>
    </row>
    <row r="22" spans="1:5" s="22" customFormat="1" ht="36.75" customHeight="1" x14ac:dyDescent="0.2">
      <c r="A22" s="313">
        <v>15</v>
      </c>
      <c r="B22" s="293" t="s">
        <v>232</v>
      </c>
      <c r="C22" s="303">
        <v>0.7</v>
      </c>
      <c r="D22" s="142"/>
    </row>
    <row r="23" spans="1:5" s="22" customFormat="1" ht="35.25" customHeight="1" x14ac:dyDescent="0.2">
      <c r="A23" s="314">
        <v>16</v>
      </c>
      <c r="B23" s="306" t="s">
        <v>270</v>
      </c>
      <c r="C23" s="311"/>
      <c r="D23" s="142"/>
    </row>
    <row r="24" spans="1:5" s="22" customFormat="1" ht="47.25" customHeight="1" thickBot="1" x14ac:dyDescent="0.25">
      <c r="A24" s="315">
        <v>17</v>
      </c>
      <c r="B24" s="307" t="s">
        <v>268</v>
      </c>
      <c r="C24" s="308" t="e">
        <f>C21*C22</f>
        <v>#REF!</v>
      </c>
    </row>
    <row r="25" spans="1:5" ht="15.75" x14ac:dyDescent="0.25">
      <c r="B25" s="143"/>
    </row>
  </sheetData>
  <mergeCells count="13">
    <mergeCell ref="B2:D2"/>
    <mergeCell ref="D4:D5"/>
    <mergeCell ref="E4:E5"/>
    <mergeCell ref="B14:C14"/>
    <mergeCell ref="B15:C15"/>
    <mergeCell ref="B11:C11"/>
    <mergeCell ref="B12:C12"/>
    <mergeCell ref="B13:C13"/>
    <mergeCell ref="A4:A5"/>
    <mergeCell ref="B4:C5"/>
    <mergeCell ref="B8:C8"/>
    <mergeCell ref="B9:C9"/>
    <mergeCell ref="B10:C10"/>
  </mergeCells>
  <phoneticPr fontId="9" type="noConversion"/>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4"/>
  <dimension ref="A2:DK21"/>
  <sheetViews>
    <sheetView zoomScale="120" zoomScaleNormal="120" workbookViewId="0">
      <selection activeCell="A2" sqref="A2:C2"/>
    </sheetView>
  </sheetViews>
  <sheetFormatPr defaultColWidth="9.140625" defaultRowHeight="12.75" x14ac:dyDescent="0.2"/>
  <cols>
    <col min="1" max="1" width="44.28515625" customWidth="1"/>
    <col min="2" max="2" width="19.7109375" customWidth="1"/>
    <col min="3" max="3" width="18" customWidth="1"/>
    <col min="4" max="4" width="14" bestFit="1" customWidth="1"/>
    <col min="5" max="5" width="12.85546875" bestFit="1" customWidth="1"/>
    <col min="6" max="8" width="11" customWidth="1"/>
  </cols>
  <sheetData>
    <row r="2" spans="1:115" ht="37.15" customHeight="1" thickBot="1" x14ac:dyDescent="0.25">
      <c r="A2" s="428" t="s">
        <v>136</v>
      </c>
      <c r="B2" s="429"/>
      <c r="C2" s="430"/>
    </row>
    <row r="3" spans="1:115" ht="21.6" customHeight="1" thickTop="1" thickBot="1" x14ac:dyDescent="0.25"/>
    <row r="4" spans="1:115" s="22" customFormat="1" ht="24" customHeight="1" thickTop="1" thickBot="1" x14ac:dyDescent="0.2">
      <c r="A4" s="144" t="s">
        <v>164</v>
      </c>
      <c r="B4" s="144" t="s">
        <v>45</v>
      </c>
      <c r="C4" s="144">
        <v>1</v>
      </c>
      <c r="D4" s="144">
        <v>2</v>
      </c>
      <c r="E4" s="145">
        <v>3</v>
      </c>
      <c r="F4" s="145">
        <v>4</v>
      </c>
      <c r="G4" s="145">
        <v>5</v>
      </c>
      <c r="H4" s="145">
        <v>6</v>
      </c>
    </row>
    <row r="5" spans="1:115" s="22" customFormat="1" ht="15" customHeight="1" thickTop="1" x14ac:dyDescent="0.15">
      <c r="A5" s="146" t="s">
        <v>83</v>
      </c>
      <c r="B5" s="147">
        <f>C5+D5+E5+F5+G5+H5</f>
        <v>0</v>
      </c>
      <c r="C5" s="159"/>
      <c r="D5" s="159"/>
      <c r="E5" s="159"/>
      <c r="F5" s="159"/>
      <c r="G5" s="159"/>
      <c r="H5" s="159"/>
    </row>
    <row r="6" spans="1:115" s="22" customFormat="1" ht="13.15" customHeight="1" x14ac:dyDescent="0.15">
      <c r="A6" s="148" t="s">
        <v>84</v>
      </c>
      <c r="B6" s="149">
        <f>C6+D6+E6+F6+G6+H6</f>
        <v>0</v>
      </c>
      <c r="C6" s="160">
        <f>'Investicijski troškovi'!B35</f>
        <v>0</v>
      </c>
      <c r="D6" s="160">
        <f>'Investicijski troškovi'!C35</f>
        <v>0</v>
      </c>
      <c r="E6" s="160">
        <f>'Investicijski troškovi'!D35</f>
        <v>0</v>
      </c>
      <c r="F6" s="160"/>
      <c r="G6" s="160"/>
      <c r="H6" s="160"/>
    </row>
    <row r="7" spans="1:115" s="22" customFormat="1" ht="13.15" customHeight="1" x14ac:dyDescent="0.15"/>
    <row r="8" spans="1:115" s="22" customFormat="1" ht="24.75" customHeight="1" x14ac:dyDescent="0.15">
      <c r="A8" s="431" t="s">
        <v>163</v>
      </c>
      <c r="B8" s="432"/>
      <c r="C8" s="432"/>
      <c r="D8" s="432"/>
      <c r="E8" s="432"/>
      <c r="F8" s="432"/>
      <c r="G8" s="432"/>
      <c r="H8" s="432"/>
    </row>
    <row r="9" spans="1:115" s="22" customFormat="1" ht="13.15" customHeight="1" thickBot="1" x14ac:dyDescent="0.2"/>
    <row r="10" spans="1:115" s="22" customFormat="1" ht="27.6" customHeight="1" thickTop="1" thickBot="1" x14ac:dyDescent="0.2">
      <c r="A10" s="150" t="s">
        <v>85</v>
      </c>
      <c r="B10" s="150" t="s">
        <v>45</v>
      </c>
      <c r="C10" s="150">
        <v>1</v>
      </c>
      <c r="D10" s="150">
        <v>2</v>
      </c>
      <c r="E10" s="150">
        <v>3</v>
      </c>
      <c r="F10" s="150">
        <v>4</v>
      </c>
      <c r="G10" s="150">
        <v>5</v>
      </c>
      <c r="H10" s="150">
        <v>6</v>
      </c>
    </row>
    <row r="11" spans="1:115" s="22" customFormat="1" ht="13.15" customHeight="1" thickTop="1" x14ac:dyDescent="0.15">
      <c r="A11" s="151" t="s">
        <v>36</v>
      </c>
      <c r="B11" s="152" t="e">
        <f>SUM(C11:H11)</f>
        <v>#REF!</v>
      </c>
      <c r="C11" s="147" t="e">
        <f>'EU Doprinos'!$C$16*'EU Doprinos'!$C$22*'Izvori financiranja'!C6</f>
        <v>#REF!</v>
      </c>
      <c r="D11" s="147" t="e">
        <f>'EU Doprinos'!$C$16*'EU Doprinos'!$C$22*'Izvori financiranja'!D6</f>
        <v>#REF!</v>
      </c>
      <c r="E11" s="147" t="e">
        <f>'EU Doprinos'!$C$16*'EU Doprinos'!$C$22*'Izvori financiranja'!E6</f>
        <v>#REF!</v>
      </c>
      <c r="F11" s="147" t="e">
        <f>'EU Doprinos'!$C$16*'EU Doprinos'!$C$22*'Izvori financiranja'!F6</f>
        <v>#REF!</v>
      </c>
      <c r="G11" s="147" t="e">
        <f>'EU Doprinos'!$C$16*'EU Doprinos'!$C$22*'Izvori financiranja'!G6</f>
        <v>#REF!</v>
      </c>
      <c r="H11" s="147" t="e">
        <f>'EU Doprinos'!$C$16*'EU Doprinos'!$C$22*'Izvori financiranja'!H6</f>
        <v>#REF!</v>
      </c>
    </row>
    <row r="12" spans="1:115" s="23" customFormat="1" ht="13.15" customHeight="1" x14ac:dyDescent="0.15">
      <c r="A12" s="33" t="s">
        <v>37</v>
      </c>
      <c r="B12" s="153" t="e">
        <f>SUM(C12:H12)</f>
        <v>#REF!</v>
      </c>
      <c r="C12" s="161" t="e">
        <f>C6-C11</f>
        <v>#REF!</v>
      </c>
      <c r="D12" s="161" t="e">
        <f>D6-D11</f>
        <v>#REF!</v>
      </c>
      <c r="E12" s="161" t="e">
        <f>E6-E11</f>
        <v>#REF!</v>
      </c>
      <c r="F12" s="161"/>
      <c r="G12" s="161"/>
      <c r="H12" s="16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2" customFormat="1" ht="13.15" customHeight="1" x14ac:dyDescent="0.15">
      <c r="A13" s="33" t="s">
        <v>98</v>
      </c>
      <c r="B13" s="153">
        <f>SUM(C13:H13)</f>
        <v>0</v>
      </c>
      <c r="C13" s="162"/>
      <c r="D13" s="162"/>
      <c r="E13" s="162"/>
      <c r="F13" s="162"/>
      <c r="G13" s="162"/>
      <c r="H13" s="162"/>
    </row>
    <row r="14" spans="1:115" s="22" customFormat="1" ht="13.15" customHeight="1" x14ac:dyDescent="0.15">
      <c r="A14" s="154" t="s">
        <v>45</v>
      </c>
      <c r="B14" s="155" t="e">
        <f>SUM(C14:H14)</f>
        <v>#REF!</v>
      </c>
      <c r="C14" s="156" t="e">
        <f t="shared" ref="C14:H14" si="0">SUM(C11:C13)</f>
        <v>#REF!</v>
      </c>
      <c r="D14" s="156" t="e">
        <f t="shared" si="0"/>
        <v>#REF!</v>
      </c>
      <c r="E14" s="156" t="e">
        <f t="shared" si="0"/>
        <v>#REF!</v>
      </c>
      <c r="F14" s="156" t="e">
        <f t="shared" si="0"/>
        <v>#REF!</v>
      </c>
      <c r="G14" s="156" t="e">
        <f t="shared" si="0"/>
        <v>#REF!</v>
      </c>
      <c r="H14" s="156" t="e">
        <f t="shared" si="0"/>
        <v>#REF!</v>
      </c>
    </row>
    <row r="15" spans="1:115" x14ac:dyDescent="0.2">
      <c r="C15" s="157"/>
      <c r="D15" s="157"/>
      <c r="E15" s="157"/>
    </row>
    <row r="16" spans="1:115" x14ac:dyDescent="0.2">
      <c r="C16" s="120"/>
      <c r="D16" s="120"/>
      <c r="E16" s="120"/>
    </row>
    <row r="17" spans="2:4" x14ac:dyDescent="0.2">
      <c r="B17" s="158"/>
    </row>
    <row r="18" spans="2:4" x14ac:dyDescent="0.2">
      <c r="B18" s="158"/>
    </row>
    <row r="21" spans="2:4" x14ac:dyDescent="0.2">
      <c r="D21" s="158"/>
    </row>
  </sheetData>
  <mergeCells count="2">
    <mergeCell ref="A2:C2"/>
    <mergeCell ref="A8:H8"/>
  </mergeCells>
  <phoneticPr fontId="0" type="noConversion"/>
  <pageMargins left="0.74803149606299213" right="0.74803149606299213" top="0.98425196850393704" bottom="0.98425196850393704" header="0.51181102362204722" footer="0.51181102362204722"/>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IC29"/>
  <sheetViews>
    <sheetView zoomScale="110" zoomScaleNormal="110" workbookViewId="0">
      <pane ySplit="1" topLeftCell="A5" activePane="bottomLeft" state="frozen"/>
      <selection activeCell="H24" sqref="H24"/>
      <selection pane="bottomLeft" activeCell="A24" sqref="A24"/>
    </sheetView>
  </sheetViews>
  <sheetFormatPr defaultColWidth="9.140625" defaultRowHeight="12" x14ac:dyDescent="0.2"/>
  <cols>
    <col min="1" max="1" width="37.7109375" style="163" customWidth="1"/>
    <col min="2" max="21" width="12.42578125" style="163" customWidth="1"/>
    <col min="22" max="16384" width="9.140625" style="163"/>
  </cols>
  <sheetData>
    <row r="1" spans="1:237" ht="12.75" thickBot="1" x14ac:dyDescent="0.25"/>
    <row r="2" spans="1:237" ht="27" customHeight="1" thickTop="1" thickBot="1" x14ac:dyDescent="0.25">
      <c r="A2" s="433" t="s">
        <v>86</v>
      </c>
      <c r="B2" s="434"/>
      <c r="C2" s="434"/>
      <c r="D2" s="435"/>
    </row>
    <row r="3" spans="1:237" customFormat="1" ht="15.6" customHeight="1" thickTop="1" thickBot="1" x14ac:dyDescent="0.25"/>
    <row r="4" spans="1:237" ht="9.6" customHeight="1" thickTop="1" x14ac:dyDescent="0.2">
      <c r="A4" s="436" t="s">
        <v>207</v>
      </c>
      <c r="B4" s="437"/>
      <c r="C4" s="437"/>
      <c r="D4" s="438"/>
    </row>
    <row r="5" spans="1:237" ht="9.6" customHeight="1" x14ac:dyDescent="0.2">
      <c r="A5" s="439"/>
      <c r="B5" s="440"/>
      <c r="C5" s="440"/>
      <c r="D5" s="441"/>
    </row>
    <row r="6" spans="1:237" ht="9.6" customHeight="1" x14ac:dyDescent="0.2">
      <c r="A6" s="439"/>
      <c r="B6" s="440"/>
      <c r="C6" s="440"/>
      <c r="D6" s="441"/>
    </row>
    <row r="7" spans="1:237" ht="68.45" customHeight="1" thickBot="1" x14ac:dyDescent="0.25">
      <c r="A7" s="442"/>
      <c r="B7" s="443"/>
      <c r="C7" s="443"/>
      <c r="D7" s="444"/>
    </row>
    <row r="8" spans="1:237" ht="26.45" customHeight="1" thickTop="1" x14ac:dyDescent="0.2"/>
    <row r="9" spans="1:237" s="22" customFormat="1" ht="28.9" customHeight="1" x14ac:dyDescent="0.15">
      <c r="A9" s="272" t="s">
        <v>248</v>
      </c>
      <c r="B9" s="34">
        <v>1</v>
      </c>
      <c r="C9" s="34">
        <v>2</v>
      </c>
      <c r="D9" s="34">
        <v>3</v>
      </c>
      <c r="E9" s="34">
        <v>4</v>
      </c>
      <c r="F9" s="34">
        <v>5</v>
      </c>
      <c r="G9" s="34">
        <v>6</v>
      </c>
      <c r="H9" s="34">
        <v>7</v>
      </c>
      <c r="I9" s="34">
        <v>8</v>
      </c>
      <c r="J9" s="34">
        <v>9</v>
      </c>
      <c r="K9" s="34">
        <v>10</v>
      </c>
      <c r="L9" s="34">
        <v>11</v>
      </c>
      <c r="M9" s="34">
        <v>12</v>
      </c>
      <c r="N9" s="34">
        <v>13</v>
      </c>
      <c r="O9" s="34">
        <v>14</v>
      </c>
      <c r="P9" s="34">
        <v>15</v>
      </c>
      <c r="Q9" s="34">
        <v>16</v>
      </c>
      <c r="R9" s="34">
        <v>17</v>
      </c>
      <c r="S9" s="34">
        <v>18</v>
      </c>
      <c r="T9" s="34">
        <v>19</v>
      </c>
      <c r="U9" s="34">
        <v>20</v>
      </c>
    </row>
    <row r="10" spans="1:237" s="22" customFormat="1" ht="15.6" customHeight="1" x14ac:dyDescent="0.15">
      <c r="A10" s="316" t="s">
        <v>41</v>
      </c>
      <c r="B10" s="19">
        <f>FNPVC!C7</f>
        <v>0</v>
      </c>
      <c r="C10" s="19">
        <f>FNPVC!D7</f>
        <v>0</v>
      </c>
      <c r="D10" s="19">
        <f>FNPVC!E7</f>
        <v>0</v>
      </c>
      <c r="E10" s="19">
        <f>FNPVC!F7</f>
        <v>0</v>
      </c>
      <c r="F10" s="19">
        <f>FNPVC!G7</f>
        <v>0</v>
      </c>
      <c r="G10" s="19">
        <f>FNPVC!H7</f>
        <v>0</v>
      </c>
      <c r="H10" s="19">
        <f>FNPVC!I7</f>
        <v>0</v>
      </c>
      <c r="I10" s="19">
        <f>FNPVC!J7</f>
        <v>0</v>
      </c>
      <c r="J10" s="19">
        <f>FNPVC!K7</f>
        <v>0</v>
      </c>
      <c r="K10" s="19">
        <f>FNPVC!L7</f>
        <v>0</v>
      </c>
      <c r="L10" s="19">
        <f>FNPVC!M7</f>
        <v>0</v>
      </c>
      <c r="M10" s="19">
        <f>FNPVC!N7</f>
        <v>0</v>
      </c>
      <c r="N10" s="19">
        <f>FNPVC!O7</f>
        <v>0</v>
      </c>
      <c r="O10" s="19">
        <f>FNPVC!P7</f>
        <v>0</v>
      </c>
      <c r="P10" s="19">
        <f>FNPVC!Q7</f>
        <v>0</v>
      </c>
      <c r="Q10" s="19">
        <f>FNPVC!R7</f>
        <v>0</v>
      </c>
      <c r="R10" s="19">
        <f>FNPVC!S7</f>
        <v>0</v>
      </c>
      <c r="S10" s="19">
        <f>FNPVC!T7</f>
        <v>0</v>
      </c>
      <c r="T10" s="19">
        <f>FNPVC!U7</f>
        <v>0</v>
      </c>
      <c r="U10" s="19">
        <f>FNPVC!V7</f>
        <v>0</v>
      </c>
    </row>
    <row r="11" spans="1:237" s="22" customFormat="1" ht="15.6" customHeight="1" x14ac:dyDescent="0.15">
      <c r="A11" s="316" t="s">
        <v>101</v>
      </c>
      <c r="B11" s="48"/>
      <c r="C11" s="48"/>
      <c r="D11" s="48"/>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row>
    <row r="12" spans="1:237" s="22" customFormat="1" ht="15.6" customHeight="1" x14ac:dyDescent="0.15">
      <c r="A12" s="316" t="str">
        <f>'Izvori financiranja'!A11</f>
        <v>Doprinos zajednice</v>
      </c>
      <c r="B12" s="19" t="e">
        <f>'Izvori financiranja'!C11</f>
        <v>#REF!</v>
      </c>
      <c r="C12" s="19" t="e">
        <f>'Izvori financiranja'!D11</f>
        <v>#REF!</v>
      </c>
      <c r="D12" s="19" t="e">
        <f>'Izvori financiranja'!E11</f>
        <v>#REF!</v>
      </c>
      <c r="E12" s="19" t="e">
        <f>'Izvori financiranja'!F11</f>
        <v>#REF!</v>
      </c>
      <c r="F12" s="19" t="e">
        <f>'Izvori financiranja'!G11</f>
        <v>#REF!</v>
      </c>
      <c r="G12" s="19" t="e">
        <f>'Izvori financiranja'!H11</f>
        <v>#REF!</v>
      </c>
      <c r="H12" s="19"/>
      <c r="I12" s="19"/>
      <c r="J12" s="19"/>
      <c r="K12" s="19"/>
      <c r="L12" s="19"/>
      <c r="M12" s="19"/>
      <c r="N12" s="19"/>
      <c r="O12" s="19"/>
      <c r="P12" s="19"/>
      <c r="Q12" s="19"/>
      <c r="R12" s="19"/>
      <c r="S12" s="19"/>
      <c r="T12" s="19"/>
      <c r="U12" s="19"/>
    </row>
    <row r="13" spans="1:237" s="27" customFormat="1" ht="15.6" customHeight="1" x14ac:dyDescent="0.15">
      <c r="A13" s="317" t="str">
        <f>'Izvori financiranja'!A12</f>
        <v>Javni doprinos</v>
      </c>
      <c r="B13" s="19" t="e">
        <f>'Izvori financiranja'!C12</f>
        <v>#REF!</v>
      </c>
      <c r="C13" s="19" t="e">
        <f>'Izvori financiranja'!D12</f>
        <v>#REF!</v>
      </c>
      <c r="D13" s="19" t="e">
        <f>'Izvori financiranja'!E12</f>
        <v>#REF!</v>
      </c>
      <c r="E13" s="19">
        <f>'Izvori financiranja'!F12</f>
        <v>0</v>
      </c>
      <c r="F13" s="19">
        <f>'Izvori financiranja'!G12</f>
        <v>0</v>
      </c>
      <c r="G13" s="19">
        <f>'Izvori financiranja'!H12</f>
        <v>0</v>
      </c>
      <c r="H13" s="19"/>
      <c r="I13" s="19"/>
      <c r="J13" s="19"/>
      <c r="K13" s="19"/>
      <c r="L13" s="19"/>
      <c r="M13" s="19"/>
      <c r="N13" s="19"/>
      <c r="O13" s="19"/>
      <c r="P13" s="19"/>
      <c r="Q13" s="19"/>
      <c r="R13" s="19"/>
      <c r="S13" s="19"/>
      <c r="T13" s="19"/>
      <c r="U13" s="19"/>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row>
    <row r="14" spans="1:237" s="27" customFormat="1" ht="15.6" customHeight="1" x14ac:dyDescent="0.15">
      <c r="A14" s="317" t="str">
        <f>'Izvori financiranja'!A13</f>
        <v>Zajam</v>
      </c>
      <c r="B14" s="19">
        <f>'Izvori financiranja'!C13</f>
        <v>0</v>
      </c>
      <c r="C14" s="19">
        <f>'Izvori financiranja'!D13</f>
        <v>0</v>
      </c>
      <c r="D14" s="19">
        <f>'Izvori financiranja'!E13</f>
        <v>0</v>
      </c>
      <c r="E14" s="19">
        <f>'Izvori financiranja'!F13</f>
        <v>0</v>
      </c>
      <c r="F14" s="19">
        <f>'Izvori financiranja'!G13</f>
        <v>0</v>
      </c>
      <c r="G14" s="19">
        <f>'Izvori financiranja'!H13</f>
        <v>0</v>
      </c>
      <c r="H14" s="19"/>
      <c r="I14" s="19"/>
      <c r="J14" s="19"/>
      <c r="K14" s="19"/>
      <c r="L14" s="19"/>
      <c r="M14" s="19"/>
      <c r="N14" s="19"/>
      <c r="O14" s="19"/>
      <c r="P14" s="19"/>
      <c r="Q14" s="19"/>
      <c r="R14" s="19"/>
      <c r="S14" s="19"/>
      <c r="T14" s="19"/>
      <c r="U14" s="19"/>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row>
    <row r="15" spans="1:237" s="23" customFormat="1" ht="19.149999999999999" customHeight="1" x14ac:dyDescent="0.15">
      <c r="A15" s="318" t="s">
        <v>271</v>
      </c>
      <c r="B15" s="20" t="e">
        <f t="shared" ref="B15:U15" si="0">SUM(B10:B14)</f>
        <v>#REF!</v>
      </c>
      <c r="C15" s="20" t="e">
        <f t="shared" si="0"/>
        <v>#REF!</v>
      </c>
      <c r="D15" s="20" t="e">
        <f t="shared" si="0"/>
        <v>#REF!</v>
      </c>
      <c r="E15" s="20" t="e">
        <f t="shared" si="0"/>
        <v>#REF!</v>
      </c>
      <c r="F15" s="20" t="e">
        <f t="shared" si="0"/>
        <v>#REF!</v>
      </c>
      <c r="G15" s="20" t="e">
        <f t="shared" si="0"/>
        <v>#REF!</v>
      </c>
      <c r="H15" s="20">
        <f t="shared" si="0"/>
        <v>0</v>
      </c>
      <c r="I15" s="20">
        <f t="shared" si="0"/>
        <v>0</v>
      </c>
      <c r="J15" s="20">
        <f t="shared" si="0"/>
        <v>0</v>
      </c>
      <c r="K15" s="20">
        <f t="shared" si="0"/>
        <v>0</v>
      </c>
      <c r="L15" s="20">
        <f t="shared" si="0"/>
        <v>0</v>
      </c>
      <c r="M15" s="20">
        <f t="shared" si="0"/>
        <v>0</v>
      </c>
      <c r="N15" s="20">
        <f t="shared" si="0"/>
        <v>0</v>
      </c>
      <c r="O15" s="20">
        <f t="shared" si="0"/>
        <v>0</v>
      </c>
      <c r="P15" s="20">
        <f t="shared" si="0"/>
        <v>0</v>
      </c>
      <c r="Q15" s="20">
        <f t="shared" si="0"/>
        <v>0</v>
      </c>
      <c r="R15" s="20">
        <f t="shared" si="0"/>
        <v>0</v>
      </c>
      <c r="S15" s="20">
        <f t="shared" si="0"/>
        <v>0</v>
      </c>
      <c r="T15" s="20">
        <f t="shared" si="0"/>
        <v>0</v>
      </c>
      <c r="U15" s="20">
        <f t="shared" si="0"/>
        <v>0</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row>
    <row r="16" spans="1:237" s="22" customFormat="1" ht="15.6" customHeight="1" x14ac:dyDescent="0.15">
      <c r="A16" s="317" t="s">
        <v>32</v>
      </c>
      <c r="B16" s="55" t="e">
        <f>FNPVC!C10</f>
        <v>#REF!</v>
      </c>
      <c r="C16" s="55" t="e">
        <f>FNPVC!D10</f>
        <v>#REF!</v>
      </c>
      <c r="D16" s="55" t="e">
        <f>FNPVC!E10</f>
        <v>#REF!</v>
      </c>
      <c r="E16" s="55" t="e">
        <f>FNPVC!F10</f>
        <v>#REF!</v>
      </c>
      <c r="F16" s="55" t="e">
        <f>FNPVC!G10</f>
        <v>#REF!</v>
      </c>
      <c r="G16" s="55" t="e">
        <f>FNPVC!H10</f>
        <v>#REF!</v>
      </c>
      <c r="H16" s="55" t="e">
        <f>FNPVC!I10</f>
        <v>#REF!</v>
      </c>
      <c r="I16" s="55" t="e">
        <f>FNPVC!J10</f>
        <v>#REF!</v>
      </c>
      <c r="J16" s="55" t="e">
        <f>FNPVC!K10</f>
        <v>#REF!</v>
      </c>
      <c r="K16" s="55" t="e">
        <f>FNPVC!L10</f>
        <v>#REF!</v>
      </c>
      <c r="L16" s="55" t="e">
        <f>FNPVC!M10</f>
        <v>#REF!</v>
      </c>
      <c r="M16" s="55" t="e">
        <f>FNPVC!N10</f>
        <v>#REF!</v>
      </c>
      <c r="N16" s="55" t="e">
        <f>FNPVC!O10</f>
        <v>#REF!</v>
      </c>
      <c r="O16" s="55" t="e">
        <f>FNPVC!P10</f>
        <v>#REF!</v>
      </c>
      <c r="P16" s="55" t="e">
        <f>FNPVC!Q10</f>
        <v>#REF!</v>
      </c>
      <c r="Q16" s="55" t="e">
        <f>FNPVC!R10</f>
        <v>#REF!</v>
      </c>
      <c r="R16" s="55" t="e">
        <f>FNPVC!S10</f>
        <v>#REF!</v>
      </c>
      <c r="S16" s="55" t="e">
        <f>FNPVC!T10</f>
        <v>#REF!</v>
      </c>
      <c r="T16" s="55" t="e">
        <f>FNPVC!U10</f>
        <v>#REF!</v>
      </c>
      <c r="U16" s="55" t="e">
        <f>FNPVC!V10</f>
        <v>#REF!</v>
      </c>
    </row>
    <row r="17" spans="1:237" s="22" customFormat="1" ht="15.6" customHeight="1" x14ac:dyDescent="0.15">
      <c r="A17" s="317" t="str">
        <f>FNPVC!A11</f>
        <v>Troškovi zamjene opreme</v>
      </c>
      <c r="B17" s="19">
        <f>FNPVC!C11</f>
        <v>0</v>
      </c>
      <c r="C17" s="19">
        <f>FNPVC!D11</f>
        <v>0</v>
      </c>
      <c r="D17" s="19">
        <f>FNPVC!E11</f>
        <v>0</v>
      </c>
      <c r="E17" s="19">
        <f>FNPVC!F11</f>
        <v>0</v>
      </c>
      <c r="F17" s="19">
        <f>FNPVC!G11</f>
        <v>0</v>
      </c>
      <c r="G17" s="19">
        <f>FNPVC!H11</f>
        <v>0</v>
      </c>
      <c r="H17" s="19">
        <f>FNPVC!I11</f>
        <v>0</v>
      </c>
      <c r="I17" s="19">
        <f>FNPVC!J11</f>
        <v>0</v>
      </c>
      <c r="J17" s="19">
        <f>FNPVC!K11</f>
        <v>0</v>
      </c>
      <c r="K17" s="19">
        <f>FNPVC!L11</f>
        <v>0</v>
      </c>
      <c r="L17" s="19">
        <f>FNPVC!M11</f>
        <v>0</v>
      </c>
      <c r="M17" s="19">
        <f>FNPVC!N11</f>
        <v>0</v>
      </c>
      <c r="N17" s="19">
        <f>FNPVC!O11</f>
        <v>0</v>
      </c>
      <c r="O17" s="19">
        <f>FNPVC!P11</f>
        <v>0</v>
      </c>
      <c r="P17" s="19">
        <f>FNPVC!Q11</f>
        <v>0</v>
      </c>
      <c r="Q17" s="19">
        <f>FNPVC!R11</f>
        <v>0</v>
      </c>
      <c r="R17" s="19">
        <f>FNPVC!S11</f>
        <v>0</v>
      </c>
      <c r="S17" s="19">
        <f>FNPVC!T11</f>
        <v>0</v>
      </c>
      <c r="T17" s="19">
        <f>FNPVC!U11</f>
        <v>0</v>
      </c>
      <c r="U17" s="19">
        <f>FNPVC!V11</f>
        <v>0</v>
      </c>
    </row>
    <row r="18" spans="1:237" s="22" customFormat="1" ht="15.6" customHeight="1" x14ac:dyDescent="0.15">
      <c r="A18" s="317" t="s">
        <v>42</v>
      </c>
      <c r="B18" s="48"/>
      <c r="C18" s="48"/>
      <c r="D18" s="48"/>
      <c r="E18" s="48"/>
      <c r="F18" s="48"/>
      <c r="G18" s="48"/>
      <c r="H18" s="48"/>
      <c r="I18" s="48"/>
      <c r="J18" s="48"/>
      <c r="K18" s="48"/>
      <c r="L18" s="48"/>
      <c r="M18" s="48"/>
      <c r="N18" s="48"/>
      <c r="O18" s="49"/>
      <c r="P18" s="48"/>
      <c r="Q18" s="48"/>
      <c r="R18" s="48"/>
      <c r="S18" s="48"/>
      <c r="T18" s="48"/>
      <c r="U18" s="48"/>
    </row>
    <row r="19" spans="1:237" s="22" customFormat="1" ht="15.6" customHeight="1" x14ac:dyDescent="0.15">
      <c r="A19" s="317" t="str">
        <f>FNPVC!A12</f>
        <v>Investicijski troškovi</v>
      </c>
      <c r="B19" s="19">
        <f>'Investicijski troškovi'!B32</f>
        <v>0</v>
      </c>
      <c r="C19" s="19">
        <f>'Investicijski troškovi'!C32</f>
        <v>0</v>
      </c>
      <c r="D19" s="19">
        <f>'Investicijski troškovi'!D32</f>
        <v>0</v>
      </c>
      <c r="E19" s="19">
        <f>'Investicijski troškovi'!E32</f>
        <v>0</v>
      </c>
      <c r="F19" s="19">
        <f>'Investicijski troškovi'!F32</f>
        <v>0</v>
      </c>
      <c r="G19" s="19">
        <f>'Investicijski troškovi'!G32</f>
        <v>0</v>
      </c>
      <c r="H19" s="19"/>
      <c r="I19" s="19"/>
      <c r="J19" s="19"/>
      <c r="K19" s="19"/>
      <c r="L19" s="19"/>
      <c r="M19" s="19"/>
      <c r="N19" s="19"/>
      <c r="O19" s="19"/>
      <c r="P19" s="19"/>
      <c r="Q19" s="19"/>
      <c r="R19" s="19"/>
      <c r="S19" s="19"/>
      <c r="T19" s="19"/>
      <c r="U19" s="19"/>
    </row>
    <row r="20" spans="1:237" s="22" customFormat="1" ht="15.6" customHeight="1" x14ac:dyDescent="0.15">
      <c r="A20" s="317" t="s">
        <v>43</v>
      </c>
      <c r="B20" s="48"/>
      <c r="C20" s="48"/>
      <c r="D20" s="48"/>
      <c r="E20" s="48"/>
      <c r="F20" s="48"/>
      <c r="G20" s="48"/>
      <c r="H20" s="48"/>
      <c r="I20" s="48"/>
      <c r="J20" s="48"/>
      <c r="K20" s="48"/>
      <c r="L20" s="48"/>
      <c r="M20" s="48"/>
      <c r="N20" s="48"/>
      <c r="O20" s="48"/>
      <c r="P20" s="48"/>
      <c r="Q20" s="48"/>
      <c r="R20" s="48"/>
      <c r="S20" s="48"/>
      <c r="T20" s="48"/>
      <c r="U20" s="48"/>
    </row>
    <row r="21" spans="1:237" s="22" customFormat="1" ht="15.6" customHeight="1" x14ac:dyDescent="0.15">
      <c r="A21" s="317" t="s">
        <v>165</v>
      </c>
      <c r="B21" s="48"/>
      <c r="C21" s="48"/>
      <c r="D21" s="48"/>
      <c r="E21" s="48"/>
      <c r="F21" s="48"/>
      <c r="G21" s="48"/>
      <c r="H21" s="48"/>
      <c r="I21" s="48"/>
      <c r="J21" s="48"/>
      <c r="K21" s="48"/>
      <c r="L21" s="48"/>
      <c r="M21" s="48"/>
      <c r="N21" s="48"/>
      <c r="O21" s="48"/>
      <c r="P21" s="48"/>
      <c r="Q21" s="48"/>
      <c r="R21" s="48"/>
      <c r="S21" s="48"/>
      <c r="T21" s="48"/>
      <c r="U21" s="48"/>
    </row>
    <row r="22" spans="1:237" s="23" customFormat="1" ht="22.9" customHeight="1" x14ac:dyDescent="0.15">
      <c r="A22" s="319" t="s">
        <v>272</v>
      </c>
      <c r="B22" s="20" t="e">
        <f>SUM(B16:B21)</f>
        <v>#REF!</v>
      </c>
      <c r="C22" s="20" t="e">
        <f t="shared" ref="C22:U22" si="1">SUM(C16:C21)</f>
        <v>#REF!</v>
      </c>
      <c r="D22" s="20" t="e">
        <f t="shared" si="1"/>
        <v>#REF!</v>
      </c>
      <c r="E22" s="20" t="e">
        <f t="shared" si="1"/>
        <v>#REF!</v>
      </c>
      <c r="F22" s="20" t="e">
        <f t="shared" si="1"/>
        <v>#REF!</v>
      </c>
      <c r="G22" s="20" t="e">
        <f t="shared" si="1"/>
        <v>#REF!</v>
      </c>
      <c r="H22" s="20" t="e">
        <f t="shared" si="1"/>
        <v>#REF!</v>
      </c>
      <c r="I22" s="20" t="e">
        <f t="shared" si="1"/>
        <v>#REF!</v>
      </c>
      <c r="J22" s="20" t="e">
        <f t="shared" si="1"/>
        <v>#REF!</v>
      </c>
      <c r="K22" s="20" t="e">
        <f t="shared" si="1"/>
        <v>#REF!</v>
      </c>
      <c r="L22" s="20" t="e">
        <f t="shared" si="1"/>
        <v>#REF!</v>
      </c>
      <c r="M22" s="20" t="e">
        <f t="shared" si="1"/>
        <v>#REF!</v>
      </c>
      <c r="N22" s="20" t="e">
        <f t="shared" si="1"/>
        <v>#REF!</v>
      </c>
      <c r="O22" s="20" t="e">
        <f t="shared" si="1"/>
        <v>#REF!</v>
      </c>
      <c r="P22" s="20" t="e">
        <f t="shared" si="1"/>
        <v>#REF!</v>
      </c>
      <c r="Q22" s="20" t="e">
        <f t="shared" si="1"/>
        <v>#REF!</v>
      </c>
      <c r="R22" s="20" t="e">
        <f t="shared" si="1"/>
        <v>#REF!</v>
      </c>
      <c r="S22" s="20" t="e">
        <f t="shared" si="1"/>
        <v>#REF!</v>
      </c>
      <c r="T22" s="20" t="e">
        <f t="shared" si="1"/>
        <v>#REF!</v>
      </c>
      <c r="U22" s="20" t="e">
        <f t="shared" si="1"/>
        <v>#REF!</v>
      </c>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row>
    <row r="23" spans="1:237" s="23" customFormat="1" ht="27" customHeight="1" x14ac:dyDescent="0.15">
      <c r="A23" s="319" t="s">
        <v>273</v>
      </c>
      <c r="B23" s="20" t="e">
        <f>B15-B22</f>
        <v>#REF!</v>
      </c>
      <c r="C23" s="20" t="e">
        <f t="shared" ref="C23:U23" si="2">C15-C22</f>
        <v>#REF!</v>
      </c>
      <c r="D23" s="20" t="e">
        <f t="shared" si="2"/>
        <v>#REF!</v>
      </c>
      <c r="E23" s="20" t="e">
        <f>E15-E22</f>
        <v>#REF!</v>
      </c>
      <c r="F23" s="20" t="e">
        <f t="shared" si="2"/>
        <v>#REF!</v>
      </c>
      <c r="G23" s="20" t="e">
        <f t="shared" si="2"/>
        <v>#REF!</v>
      </c>
      <c r="H23" s="20" t="e">
        <f t="shared" si="2"/>
        <v>#REF!</v>
      </c>
      <c r="I23" s="20" t="e">
        <f t="shared" si="2"/>
        <v>#REF!</v>
      </c>
      <c r="J23" s="20" t="e">
        <f t="shared" si="2"/>
        <v>#REF!</v>
      </c>
      <c r="K23" s="20" t="e">
        <f t="shared" si="2"/>
        <v>#REF!</v>
      </c>
      <c r="L23" s="20" t="e">
        <f t="shared" si="2"/>
        <v>#REF!</v>
      </c>
      <c r="M23" s="20" t="e">
        <f t="shared" si="2"/>
        <v>#REF!</v>
      </c>
      <c r="N23" s="20" t="e">
        <f t="shared" si="2"/>
        <v>#REF!</v>
      </c>
      <c r="O23" s="20" t="e">
        <f t="shared" si="2"/>
        <v>#REF!</v>
      </c>
      <c r="P23" s="20" t="e">
        <f t="shared" si="2"/>
        <v>#REF!</v>
      </c>
      <c r="Q23" s="20" t="e">
        <f t="shared" si="2"/>
        <v>#REF!</v>
      </c>
      <c r="R23" s="20" t="e">
        <f t="shared" si="2"/>
        <v>#REF!</v>
      </c>
      <c r="S23" s="20" t="e">
        <f t="shared" si="2"/>
        <v>#REF!</v>
      </c>
      <c r="T23" s="20" t="e">
        <f t="shared" si="2"/>
        <v>#REF!</v>
      </c>
      <c r="U23" s="20" t="e">
        <f t="shared" si="2"/>
        <v>#REF!</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row>
    <row r="24" spans="1:237" s="164" customFormat="1" ht="24.6" customHeight="1" x14ac:dyDescent="0.15">
      <c r="A24" s="320" t="s">
        <v>44</v>
      </c>
      <c r="B24" s="21" t="e">
        <f>B23</f>
        <v>#REF!</v>
      </c>
      <c r="C24" s="21" t="e">
        <f>B24+C23</f>
        <v>#REF!</v>
      </c>
      <c r="D24" s="21" t="e">
        <f t="shared" ref="D24:U24" si="3">C24+D23</f>
        <v>#REF!</v>
      </c>
      <c r="E24" s="21" t="e">
        <f t="shared" si="3"/>
        <v>#REF!</v>
      </c>
      <c r="F24" s="21" t="e">
        <f t="shared" si="3"/>
        <v>#REF!</v>
      </c>
      <c r="G24" s="21" t="e">
        <f t="shared" si="3"/>
        <v>#REF!</v>
      </c>
      <c r="H24" s="21" t="e">
        <f t="shared" si="3"/>
        <v>#REF!</v>
      </c>
      <c r="I24" s="21" t="e">
        <f t="shared" si="3"/>
        <v>#REF!</v>
      </c>
      <c r="J24" s="21" t="e">
        <f t="shared" si="3"/>
        <v>#REF!</v>
      </c>
      <c r="K24" s="21" t="e">
        <f t="shared" si="3"/>
        <v>#REF!</v>
      </c>
      <c r="L24" s="21" t="e">
        <f t="shared" si="3"/>
        <v>#REF!</v>
      </c>
      <c r="M24" s="21" t="e">
        <f t="shared" si="3"/>
        <v>#REF!</v>
      </c>
      <c r="N24" s="21" t="e">
        <f t="shared" si="3"/>
        <v>#REF!</v>
      </c>
      <c r="O24" s="21" t="e">
        <f t="shared" si="3"/>
        <v>#REF!</v>
      </c>
      <c r="P24" s="21" t="e">
        <f t="shared" si="3"/>
        <v>#REF!</v>
      </c>
      <c r="Q24" s="21" t="e">
        <f t="shared" si="3"/>
        <v>#REF!</v>
      </c>
      <c r="R24" s="21" t="e">
        <f t="shared" si="3"/>
        <v>#REF!</v>
      </c>
      <c r="S24" s="21" t="e">
        <f t="shared" si="3"/>
        <v>#REF!</v>
      </c>
      <c r="T24" s="21" t="e">
        <f t="shared" si="3"/>
        <v>#REF!</v>
      </c>
      <c r="U24" s="21" t="e">
        <f t="shared" si="3"/>
        <v>#REF!</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row>
    <row r="25" spans="1:237" x14ac:dyDescent="0.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row>
    <row r="26" spans="1:237" ht="12" customHeight="1" x14ac:dyDescent="0.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row>
    <row r="27" spans="1:237" x14ac:dyDescent="0.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row>
    <row r="28" spans="1:237" x14ac:dyDescent="0.2">
      <c r="X28" s="22"/>
      <c r="Y28" s="22"/>
      <c r="Z28" s="22"/>
      <c r="AA28" s="22"/>
      <c r="AB28" s="22"/>
      <c r="AC28" s="22"/>
      <c r="AD28" s="22"/>
      <c r="AE28" s="22"/>
      <c r="AF28" s="22"/>
    </row>
    <row r="29" spans="1:237" x14ac:dyDescent="0.2">
      <c r="X29" s="22"/>
      <c r="Y29" s="22"/>
      <c r="Z29" s="22"/>
      <c r="AA29" s="22"/>
      <c r="AB29" s="22"/>
      <c r="AC29" s="22"/>
      <c r="AD29" s="22"/>
      <c r="AE29" s="22"/>
      <c r="AF29" s="22"/>
    </row>
  </sheetData>
  <mergeCells count="2">
    <mergeCell ref="A2:D2"/>
    <mergeCell ref="A4:D7"/>
  </mergeCells>
  <phoneticPr fontId="9" type="noConversion"/>
  <pageMargins left="0.75" right="0.75" top="1" bottom="1" header="0.5" footer="0.5"/>
  <pageSetup paperSize="8"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2</vt:i4>
      </vt:variant>
    </vt:vector>
  </HeadingPairs>
  <TitlesOfParts>
    <vt:vector size="14" baseType="lpstr">
      <vt:lpstr>Naslov</vt:lpstr>
      <vt:lpstr>Sadržaj</vt:lpstr>
      <vt:lpstr>Ulazni parametri projekta</vt:lpstr>
      <vt:lpstr>Investicijski troškovi</vt:lpstr>
      <vt:lpstr>Operativni P&amp;T</vt:lpstr>
      <vt:lpstr>FNPVC</vt:lpstr>
      <vt:lpstr>EU Doprinos</vt:lpstr>
      <vt:lpstr>Izvori financiranja</vt:lpstr>
      <vt:lpstr>Financijska održivost</vt:lpstr>
      <vt:lpstr>FNPVK</vt:lpstr>
      <vt:lpstr>Ekonomska  analiza</vt:lpstr>
      <vt:lpstr>Sheet1</vt:lpstr>
      <vt:lpstr>'EU Doprinos'!_ftnref1</vt:lpstr>
      <vt:lpstr>'EU Doprinos'!OLE_LINK1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Grginić, Vlatka Čolak</dc:creator>
  <cp:lastModifiedBy>Goran Vrabec</cp:lastModifiedBy>
  <cp:lastPrinted>2022-12-05T08:53:17Z</cp:lastPrinted>
  <dcterms:created xsi:type="dcterms:W3CDTF">2008-02-26T11:10:17Z</dcterms:created>
  <dcterms:modified xsi:type="dcterms:W3CDTF">2024-02-01T12:11:03Z</dcterms:modified>
</cp:coreProperties>
</file>